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jhoul\Documents\Jacques\2023\Consulting\Sasquatch\Mount Sicker Sampling\"/>
    </mc:Choice>
  </mc:AlternateContent>
  <xr:revisionPtr revIDLastSave="0" documentId="13_ncr:1_{448B2342-36D4-4F92-9F69-C01A0CD5B3E2}" xr6:coauthVersionLast="47" xr6:coauthVersionMax="47" xr10:uidLastSave="{00000000-0000-0000-0000-000000000000}"/>
  <bookViews>
    <workbookView xWindow="-120" yWindow="-120" windowWidth="29040" windowHeight="15840" tabRatio="750" firstSheet="1" activeTab="1" xr2:uid="{00000000-000D-0000-FFFF-FFFF00000000}"/>
  </bookViews>
  <sheets>
    <sheet name="GPS Locations" sheetId="5" r:id="rId1"/>
    <sheet name="Stockpile Sample Locations" sheetId="15" r:id="rId2"/>
    <sheet name="Rock Locations" sheetId="1" r:id="rId3"/>
    <sheet name="Rock Descriptions" sheetId="2" r:id="rId4"/>
    <sheet name="Drill Logs" sheetId="8" r:id="rId5"/>
    <sheet name="Core Sampling" sheetId="9" r:id="rId6"/>
    <sheet name="VA21298700" sheetId="3" r:id="rId7"/>
    <sheet name="VA21349017" sheetId="6" r:id="rId8"/>
    <sheet name="VA22344621" sheetId="7" r:id="rId9"/>
    <sheet name="VA23055289" sheetId="11" r:id="rId10"/>
    <sheet name="VA23083257" sheetId="12" r:id="rId11"/>
    <sheet name="VA23264891" sheetId="13" r:id="rId12"/>
    <sheet name="Rock Highlights" sheetId="4" r:id="rId13"/>
    <sheet name="Core Highlights" sheetId="10" r:id="rId14"/>
  </sheets>
  <definedNames>
    <definedName name="_xlnm.Print_Area" localSheetId="13">'Core Highlights'!$A$1:$AP$15</definedName>
    <definedName name="_xlnm.Print_Area" localSheetId="4">'Drill Logs'!$A$1:$Q$17</definedName>
    <definedName name="_xlnm.Print_Area" localSheetId="0">'GPS Locations'!$A$1:$J$19</definedName>
    <definedName name="_xlnm.Print_Area" localSheetId="3">'Rock Descriptions'!$A$1:$AB$43</definedName>
    <definedName name="_xlnm.Print_Area" localSheetId="12">'Rock Highlights'!$A$1:$AD$84</definedName>
    <definedName name="_xlnm.Print_Area" localSheetId="2">'Rock Locations'!$A$1:$M$71</definedName>
    <definedName name="_xlnm.Print_Area" localSheetId="6">VA21298700!$A$1:$AE$20</definedName>
    <definedName name="_xlnm.Print_Area" localSheetId="7">VA21349017!$A$1:$V$90</definedName>
  </definedNames>
  <calcPr calcId="181029"/>
</workbook>
</file>

<file path=xl/calcChain.xml><?xml version="1.0" encoding="utf-8"?>
<calcChain xmlns="http://schemas.openxmlformats.org/spreadsheetml/2006/main">
  <c r="AC23" i="10" l="1"/>
  <c r="AC22" i="10"/>
  <c r="AC21" i="10"/>
  <c r="AC20" i="10"/>
  <c r="AC19" i="10"/>
  <c r="AC18" i="10"/>
  <c r="AC17" i="10"/>
  <c r="Y23" i="10"/>
  <c r="Y22" i="10"/>
  <c r="Y21" i="10"/>
  <c r="Y20" i="10"/>
  <c r="Y19" i="10"/>
  <c r="Y18" i="10"/>
  <c r="Y17" i="10"/>
  <c r="S23" i="10"/>
  <c r="S22" i="10"/>
  <c r="S21" i="10"/>
  <c r="S20" i="10"/>
  <c r="S19" i="10"/>
  <c r="S18" i="10"/>
  <c r="S17" i="10"/>
  <c r="AP17" i="10"/>
  <c r="AO17" i="10"/>
  <c r="AN17" i="10"/>
  <c r="AM17" i="10"/>
  <c r="AL17" i="10"/>
  <c r="M57" i="4"/>
  <c r="AU11" i="10"/>
  <c r="AT11" i="10"/>
  <c r="AS11" i="10"/>
  <c r="AR11" i="10"/>
  <c r="AP12" i="10"/>
  <c r="AU12" i="10" s="1"/>
  <c r="AM12" i="10"/>
  <c r="AR12" i="10" s="1"/>
  <c r="AL12" i="10"/>
  <c r="AQ12" i="10" s="1"/>
  <c r="AP8" i="10"/>
  <c r="AU8" i="10" s="1"/>
  <c r="AN8" i="10"/>
  <c r="AS8" i="10" s="1"/>
  <c r="AM8" i="10"/>
  <c r="AR8" i="10" s="1"/>
  <c r="AL8" i="10"/>
  <c r="AQ8" i="10" s="1"/>
  <c r="AP3" i="10"/>
  <c r="AU3" i="10" s="1"/>
  <c r="AN3" i="10"/>
  <c r="AS3" i="10" s="1"/>
  <c r="AM3" i="10"/>
  <c r="AR3" i="10" s="1"/>
  <c r="AL3" i="10"/>
  <c r="AQ3" i="10" s="1"/>
  <c r="AC11" i="10"/>
  <c r="AC15" i="10"/>
  <c r="AC14" i="10"/>
  <c r="AC13" i="10"/>
  <c r="AC12" i="10"/>
  <c r="AC10" i="10"/>
  <c r="AC9" i="10"/>
  <c r="AC8" i="10"/>
  <c r="AC7" i="10"/>
  <c r="AC6" i="10"/>
  <c r="AC5" i="10"/>
  <c r="AC4" i="10"/>
  <c r="AC3" i="10"/>
  <c r="AJ11" i="10"/>
  <c r="AJ15" i="10"/>
  <c r="AJ14" i="10"/>
  <c r="AJ13" i="10"/>
  <c r="AJ12" i="10"/>
  <c r="AJ9" i="10"/>
  <c r="AJ8" i="10"/>
  <c r="AJ7" i="10"/>
  <c r="AJ6" i="10"/>
  <c r="AJ5" i="10"/>
  <c r="AJ4" i="10"/>
  <c r="AJ3" i="10"/>
  <c r="Y10" i="10"/>
  <c r="AI11" i="10"/>
  <c r="AI15" i="10"/>
  <c r="AI14" i="10"/>
  <c r="AI13" i="10"/>
  <c r="AI12" i="10"/>
  <c r="S10" i="10"/>
  <c r="S9" i="10"/>
  <c r="S8" i="10"/>
  <c r="S7" i="10"/>
  <c r="S6" i="10"/>
  <c r="S5" i="10"/>
  <c r="S4" i="10"/>
  <c r="S3" i="10"/>
  <c r="L11" i="10"/>
  <c r="L12" i="10"/>
  <c r="L8" i="10"/>
  <c r="L3" i="10"/>
  <c r="AD5" i="4"/>
  <c r="AD51" i="4" s="1"/>
  <c r="AD4" i="4"/>
  <c r="AD46" i="4" s="1"/>
  <c r="AC5" i="4"/>
  <c r="AC51" i="4" s="1"/>
  <c r="AC4" i="4"/>
  <c r="AC46" i="4" s="1"/>
  <c r="AC3" i="4"/>
  <c r="AB5" i="4"/>
  <c r="AB51" i="4" s="1"/>
  <c r="AB4" i="4"/>
  <c r="AB46" i="4" s="1"/>
  <c r="AB3" i="4"/>
  <c r="AB53" i="4" s="1"/>
  <c r="AD55" i="4"/>
  <c r="AC55" i="4"/>
  <c r="AB55" i="4"/>
  <c r="AA55" i="4"/>
  <c r="Z55" i="4"/>
  <c r="Y55" i="4"/>
  <c r="X55" i="4"/>
  <c r="R55" i="4"/>
  <c r="Q55" i="4"/>
  <c r="P55" i="4"/>
  <c r="L55" i="4"/>
  <c r="K55" i="4"/>
  <c r="J55" i="4"/>
  <c r="I55" i="4"/>
  <c r="H55" i="4"/>
  <c r="G55" i="4"/>
  <c r="F55" i="4"/>
  <c r="E55" i="4"/>
  <c r="D55" i="4"/>
  <c r="AD54" i="4"/>
  <c r="AC54" i="4"/>
  <c r="AB54" i="4"/>
  <c r="AA54" i="4"/>
  <c r="Z54" i="4"/>
  <c r="Y54" i="4"/>
  <c r="X54" i="4"/>
  <c r="T54" i="4"/>
  <c r="R54" i="4"/>
  <c r="Q54" i="4"/>
  <c r="P54" i="4"/>
  <c r="L54" i="4"/>
  <c r="K54" i="4"/>
  <c r="J54" i="4"/>
  <c r="I54" i="4"/>
  <c r="H54" i="4"/>
  <c r="G54" i="4"/>
  <c r="F54" i="4"/>
  <c r="E54" i="4"/>
  <c r="D54" i="4"/>
  <c r="AD53" i="4"/>
  <c r="AC53" i="4"/>
  <c r="AA53" i="4"/>
  <c r="Y53" i="4"/>
  <c r="X53" i="4"/>
  <c r="V53" i="4"/>
  <c r="U53" i="4"/>
  <c r="T53" i="4"/>
  <c r="R53" i="4"/>
  <c r="Q53" i="4"/>
  <c r="P53" i="4"/>
  <c r="O53" i="4"/>
  <c r="L53" i="4"/>
  <c r="K53" i="4"/>
  <c r="J53" i="4"/>
  <c r="I53" i="4"/>
  <c r="H53" i="4"/>
  <c r="G53" i="4"/>
  <c r="F53" i="4"/>
  <c r="E53" i="4"/>
  <c r="D53" i="4"/>
  <c r="AD52" i="4"/>
  <c r="AC52" i="4"/>
  <c r="AB52" i="4"/>
  <c r="AA52" i="4"/>
  <c r="Z52" i="4"/>
  <c r="Y52" i="4"/>
  <c r="X52" i="4"/>
  <c r="R52" i="4"/>
  <c r="Q52" i="4"/>
  <c r="P52" i="4"/>
  <c r="L52" i="4"/>
  <c r="K52" i="4"/>
  <c r="J52" i="4"/>
  <c r="I52" i="4"/>
  <c r="H52" i="4"/>
  <c r="G52" i="4"/>
  <c r="F52" i="4"/>
  <c r="E52" i="4"/>
  <c r="D52" i="4"/>
  <c r="AD48" i="4"/>
  <c r="AC48" i="4"/>
  <c r="AB48" i="4"/>
  <c r="AA48" i="4"/>
  <c r="Z48" i="4"/>
  <c r="Y48" i="4"/>
  <c r="X48" i="4"/>
  <c r="T48" i="4"/>
  <c r="R48" i="4"/>
  <c r="Q48" i="4"/>
  <c r="P48" i="4"/>
  <c r="L48" i="4"/>
  <c r="K48" i="4"/>
  <c r="J48" i="4"/>
  <c r="I48" i="4"/>
  <c r="H48" i="4"/>
  <c r="G48" i="4"/>
  <c r="F48" i="4"/>
  <c r="E48" i="4"/>
  <c r="D48" i="4"/>
  <c r="AA51" i="4"/>
  <c r="Z51" i="4"/>
  <c r="Y51" i="4"/>
  <c r="X51" i="4"/>
  <c r="V51" i="4"/>
  <c r="U51" i="4"/>
  <c r="T51" i="4"/>
  <c r="R51" i="4"/>
  <c r="Q51" i="4"/>
  <c r="P51" i="4"/>
  <c r="O51" i="4"/>
  <c r="L51" i="4"/>
  <c r="K51" i="4"/>
  <c r="J51" i="4"/>
  <c r="I51" i="4"/>
  <c r="H51" i="4"/>
  <c r="G51" i="4"/>
  <c r="F51" i="4"/>
  <c r="E51" i="4"/>
  <c r="D51" i="4"/>
  <c r="AD50" i="4"/>
  <c r="AC50" i="4"/>
  <c r="AB50" i="4"/>
  <c r="AA50" i="4"/>
  <c r="Z50" i="4"/>
  <c r="Y50" i="4"/>
  <c r="X50" i="4"/>
  <c r="T50" i="4"/>
  <c r="R50" i="4"/>
  <c r="Q50" i="4"/>
  <c r="P50" i="4"/>
  <c r="L50" i="4"/>
  <c r="K50" i="4"/>
  <c r="I50" i="4"/>
  <c r="H50" i="4"/>
  <c r="G50" i="4"/>
  <c r="F50" i="4"/>
  <c r="E50" i="4"/>
  <c r="D50" i="4"/>
  <c r="AD49" i="4"/>
  <c r="AC49" i="4"/>
  <c r="AB49" i="4"/>
  <c r="AA49" i="4"/>
  <c r="Z49" i="4"/>
  <c r="Y49" i="4"/>
  <c r="X49" i="4"/>
  <c r="V49" i="4"/>
  <c r="U49" i="4"/>
  <c r="T49" i="4"/>
  <c r="R49" i="4"/>
  <c r="Q49" i="4"/>
  <c r="P49" i="4"/>
  <c r="O49" i="4"/>
  <c r="L49" i="4"/>
  <c r="K49" i="4"/>
  <c r="J49" i="4"/>
  <c r="I49" i="4"/>
  <c r="H49" i="4"/>
  <c r="G49" i="4"/>
  <c r="F49" i="4"/>
  <c r="E49" i="4"/>
  <c r="D49" i="4"/>
  <c r="D47" i="4"/>
  <c r="AD47" i="4"/>
  <c r="AC47" i="4"/>
  <c r="AB47" i="4"/>
  <c r="AA47" i="4"/>
  <c r="Z47" i="4"/>
  <c r="Y47" i="4"/>
  <c r="X47" i="4"/>
  <c r="T47" i="4"/>
  <c r="R47" i="4"/>
  <c r="Q47" i="4"/>
  <c r="P47" i="4"/>
  <c r="L47" i="4"/>
  <c r="K47" i="4"/>
  <c r="J47" i="4"/>
  <c r="I47" i="4"/>
  <c r="H47" i="4"/>
  <c r="G47" i="4"/>
  <c r="F47" i="4"/>
  <c r="E47" i="4"/>
  <c r="AA46" i="4"/>
  <c r="Z46" i="4"/>
  <c r="Y46" i="4"/>
  <c r="X46" i="4"/>
  <c r="W46" i="4"/>
  <c r="V46" i="4"/>
  <c r="U46" i="4"/>
  <c r="T46" i="4"/>
  <c r="S46" i="4"/>
  <c r="R46" i="4"/>
  <c r="Q46" i="4"/>
  <c r="P46" i="4"/>
  <c r="O46" i="4"/>
  <c r="M46" i="4"/>
  <c r="L46" i="4"/>
  <c r="K46" i="4"/>
  <c r="J46" i="4"/>
  <c r="I46" i="4"/>
  <c r="H46" i="4"/>
  <c r="G46" i="4"/>
  <c r="F46" i="4"/>
  <c r="E46" i="4"/>
  <c r="D46" i="4"/>
  <c r="AD45" i="4"/>
  <c r="AC45" i="4"/>
  <c r="AB45" i="4"/>
  <c r="AA45" i="4"/>
  <c r="Z45" i="4"/>
  <c r="Y45" i="4"/>
  <c r="X45" i="4"/>
  <c r="T45" i="4"/>
  <c r="R45" i="4"/>
  <c r="Q45" i="4"/>
  <c r="P45" i="4"/>
  <c r="L45" i="4"/>
  <c r="K45" i="4"/>
  <c r="J45" i="4"/>
  <c r="I45" i="4"/>
  <c r="H45" i="4"/>
  <c r="G45" i="4"/>
  <c r="F45" i="4"/>
  <c r="E45" i="4"/>
  <c r="D45" i="4"/>
  <c r="W43" i="4"/>
  <c r="W42" i="4"/>
  <c r="W41" i="4"/>
  <c r="W40" i="4"/>
  <c r="W39" i="4"/>
  <c r="W38" i="4"/>
  <c r="W37" i="4"/>
  <c r="W36" i="4"/>
  <c r="W35" i="4"/>
  <c r="W34" i="4"/>
  <c r="W33" i="4"/>
  <c r="W32" i="4"/>
  <c r="W31" i="4"/>
  <c r="W30" i="4"/>
  <c r="W29" i="4"/>
  <c r="W28" i="4"/>
  <c r="W27" i="4"/>
  <c r="W49" i="4" s="1"/>
  <c r="W26" i="4"/>
  <c r="W25" i="4"/>
  <c r="W24" i="4"/>
  <c r="W23" i="4"/>
  <c r="W22" i="4"/>
  <c r="W21" i="4"/>
  <c r="W20" i="4"/>
  <c r="W19" i="4"/>
  <c r="W18" i="4"/>
  <c r="W17" i="4"/>
  <c r="W16" i="4"/>
  <c r="W15" i="4"/>
  <c r="W13" i="4"/>
  <c r="W12" i="4"/>
  <c r="W11" i="4"/>
  <c r="W10" i="4"/>
  <c r="W9" i="4"/>
  <c r="W8" i="4"/>
  <c r="W7" i="4"/>
  <c r="W6" i="4"/>
  <c r="S43" i="4"/>
  <c r="S42" i="4"/>
  <c r="S41" i="4"/>
  <c r="S40" i="4"/>
  <c r="S39" i="4"/>
  <c r="S38" i="4"/>
  <c r="S37" i="4"/>
  <c r="S36" i="4"/>
  <c r="S35" i="4"/>
  <c r="S34" i="4"/>
  <c r="S33" i="4"/>
  <c r="S32" i="4"/>
  <c r="S31" i="4"/>
  <c r="S30" i="4"/>
  <c r="S29" i="4"/>
  <c r="S28" i="4"/>
  <c r="S27" i="4"/>
  <c r="S49" i="4" s="1"/>
  <c r="S26" i="4"/>
  <c r="S25" i="4"/>
  <c r="S24" i="4"/>
  <c r="S23" i="4"/>
  <c r="S22" i="4"/>
  <c r="S21" i="4"/>
  <c r="S20" i="4"/>
  <c r="S19" i="4"/>
  <c r="S18" i="4"/>
  <c r="S17" i="4"/>
  <c r="S16" i="4"/>
  <c r="S15" i="4"/>
  <c r="S14" i="4"/>
  <c r="S13" i="4"/>
  <c r="S12" i="4"/>
  <c r="S11" i="4"/>
  <c r="S10" i="4"/>
  <c r="S9" i="4"/>
  <c r="S8" i="4"/>
  <c r="S7" i="4"/>
  <c r="S45" i="4" s="1"/>
  <c r="M43" i="4"/>
  <c r="M42" i="4"/>
  <c r="M41" i="4"/>
  <c r="M40" i="4"/>
  <c r="M39" i="4"/>
  <c r="M38" i="4"/>
  <c r="M37" i="4"/>
  <c r="M36" i="4"/>
  <c r="M35" i="4"/>
  <c r="M34" i="4"/>
  <c r="M33" i="4"/>
  <c r="M32" i="4"/>
  <c r="M31" i="4"/>
  <c r="M30" i="4"/>
  <c r="M29" i="4"/>
  <c r="M28" i="4"/>
  <c r="M27" i="4"/>
  <c r="M49" i="4" s="1"/>
  <c r="M26" i="4"/>
  <c r="M25" i="4"/>
  <c r="M24" i="4"/>
  <c r="M23" i="4"/>
  <c r="M22" i="4"/>
  <c r="M21" i="4"/>
  <c r="M20" i="4"/>
  <c r="M19" i="4"/>
  <c r="M18" i="4"/>
  <c r="M17" i="4"/>
  <c r="M16" i="4"/>
  <c r="M15" i="4"/>
  <c r="M14" i="4"/>
  <c r="M13" i="4"/>
  <c r="M12" i="4"/>
  <c r="M11" i="4"/>
  <c r="M10" i="4"/>
  <c r="M9" i="4"/>
  <c r="M8" i="4"/>
  <c r="M7" i="4"/>
  <c r="M6" i="4"/>
  <c r="AO3" i="10" l="1"/>
  <c r="AT3" i="10" s="1"/>
  <c r="AO8" i="10"/>
  <c r="AT8" i="10" s="1"/>
  <c r="AN12" i="10"/>
  <c r="AS12" i="10" s="1"/>
  <c r="AO12" i="10"/>
  <c r="AT12" i="10" s="1"/>
  <c r="S55" i="4"/>
  <c r="S52" i="4"/>
  <c r="W51" i="4"/>
  <c r="M45" i="4"/>
  <c r="M51" i="4"/>
  <c r="M48" i="4"/>
  <c r="M54" i="4"/>
  <c r="W53" i="4"/>
  <c r="W52" i="4"/>
  <c r="S48" i="4"/>
  <c r="S54" i="4"/>
  <c r="W48" i="4"/>
  <c r="W55" i="4"/>
  <c r="W50" i="4"/>
  <c r="M53" i="4"/>
  <c r="M55" i="4"/>
  <c r="S47" i="4"/>
  <c r="M52" i="4"/>
  <c r="S53" i="4"/>
  <c r="S51" i="4"/>
  <c r="W45" i="4"/>
  <c r="W54" i="4"/>
  <c r="W47" i="4"/>
  <c r="M50" i="4"/>
  <c r="M47" i="4"/>
  <c r="S50" i="4"/>
</calcChain>
</file>

<file path=xl/sharedStrings.xml><?xml version="1.0" encoding="utf-8"?>
<sst xmlns="http://schemas.openxmlformats.org/spreadsheetml/2006/main" count="4726" uniqueCount="785">
  <si>
    <t>Sample #</t>
  </si>
  <si>
    <t>Date</t>
  </si>
  <si>
    <t>Sampler</t>
  </si>
  <si>
    <t>Property</t>
  </si>
  <si>
    <t>Location</t>
  </si>
  <si>
    <t>Details</t>
  </si>
  <si>
    <t>UTM Zone</t>
  </si>
  <si>
    <t>Easting</t>
  </si>
  <si>
    <t>Northing</t>
  </si>
  <si>
    <t>Elevation</t>
  </si>
  <si>
    <t>Descriptions</t>
  </si>
  <si>
    <t>Waypoint</t>
  </si>
  <si>
    <t>Taken By</t>
  </si>
  <si>
    <t>10N</t>
  </si>
  <si>
    <t>GPS Locations for Mount Sicker Project</t>
  </si>
  <si>
    <t>Rock Sample Locations for Mount Sicker Project</t>
  </si>
  <si>
    <t>Rock Sample Descriptions for Mount Sicker Project</t>
  </si>
  <si>
    <t>Rock Geochemistry Highlights for Mount Sicker Project</t>
  </si>
  <si>
    <t>J.Houle</t>
  </si>
  <si>
    <t>Mount Sicker</t>
  </si>
  <si>
    <t>Select outcrop grab from 0.25 m. thick semi-massive sulphide zone containing variable sphalerite, pyrite, chalcopyrite, chlorite-sericite alteration hosted in schistose volcanic foliated/bedded @ 270/75; exposed in hand trenched knob on SE side of logging road</t>
  </si>
  <si>
    <t>Burn Zone</t>
  </si>
  <si>
    <t>400 Metre Zone</t>
  </si>
  <si>
    <t>VMS Zinc Zone</t>
  </si>
  <si>
    <t>Select outcrop grab from 0.3 m. thick semi-massive sulphide zone containing variable chalcopyrite, sphalerite, pyrite, quartz veins, chlorite-sericite alteration hosted in schistose volcanic foliated @ 105/80; exposed in road cut on E side of logging road</t>
  </si>
  <si>
    <t>Big Dog Copper</t>
  </si>
  <si>
    <t>100m. West, downslope and along strike of VMS Zinc Zone</t>
  </si>
  <si>
    <t>Blue Clay Zone</t>
  </si>
  <si>
    <t>bedded surficial clay deposit of clay-silt size VMS mineralization</t>
  </si>
  <si>
    <t>Quartz Vein</t>
  </si>
  <si>
    <t>N. side of Mt. Sicker uphill and south of logging road</t>
  </si>
  <si>
    <t>Br.600 Rd. Showing</t>
  </si>
  <si>
    <t>Br.600 Rd. Showing #2</t>
  </si>
  <si>
    <t>large (1m.+) boulder of semi-massive sulphides, quartz veins with chalcopyrite</t>
  </si>
  <si>
    <t>NE. side of Mt. Sicker in SW side logging road cut</t>
  </si>
  <si>
    <t>semi-massive sulphides in schistose volcanics</t>
  </si>
  <si>
    <t>250 m. SE of Br. 600 Rd. Showing in W. side logging road cut</t>
  </si>
  <si>
    <t>Burn Mound</t>
  </si>
  <si>
    <t>large 50 x 30 m. outcrop of schistose volcanics with stringer sulphides</t>
  </si>
  <si>
    <t>burn-exposed outcrop 100 m. NW and along strike of Burn Zone sample</t>
  </si>
  <si>
    <t>Dam Outflow</t>
  </si>
  <si>
    <t>actively draining outflow from old tailings dam? 250 m. SW and downhill from old mill site?</t>
  </si>
  <si>
    <t>75% emptied dam 50 m x 50 m. x 5 m.  containing bedded clay-silt material (tailings?)</t>
  </si>
  <si>
    <t>Mill Site</t>
  </si>
  <si>
    <t>10 m.  X 30 m. concrete floor with mountings for crusher? or stamp mill?</t>
  </si>
  <si>
    <t>Gate</t>
  </si>
  <si>
    <t>locked gate SE side of Mt. Sicker</t>
  </si>
  <si>
    <t>Grey, bronze and white, fine to medium grained, well-foliated, sericitic, baritic, banded, clustered and locally re-crystallized semi-massive sulphides consisting of 50% sulphides including 25% medium grained pyrite, 20% fine grained sphalerite, 5% fine grained chalcopyrite</t>
  </si>
  <si>
    <t>White, black and bronze, fine grained, brecciated chert with 20% stockwork sulphide-quartz stringers containing 10% clustered sulphides including 5% medium grained pyrite, 3% fine grained sphalerite, 2% fine grained chalcopyrite</t>
  </si>
  <si>
    <t>Grey, white and bronze, fine grained, very well foliated, sericitic, chloritic, baritic felsic volcanic with 30% banded, clustered and locally recrystallized sulphides including 25% pyrite, 5% chalcopyrite</t>
  </si>
  <si>
    <t>Select outcrop grab from 0.15 m. thick semi-massive sulphide zone containing variable chalcopyrite, pyrite, sphalerite, chlorite-sericite alteration hosted in schistose volcanic foliated/bedded @ 125/90; exposed in east side of road cut within area of 2021 burn site</t>
  </si>
  <si>
    <t>foundations of old mill site? 250 m.  NE and uphill from old tailings dam?</t>
  </si>
  <si>
    <t>750m. West, downslope from old tailings dam? Outflow; 1 km from old mill site?</t>
  </si>
  <si>
    <t xml:space="preserve">large (2+) metre thick outcropping quartz vein @ 130/30 in schistose volcanics </t>
  </si>
  <si>
    <t>VA21298700 - Finalized</t>
  </si>
  <si>
    <t>CLIENT : "HOUJAC - Houle</t>
  </si>
  <si>
    <t xml:space="preserve"> Jacques"</t>
  </si>
  <si>
    <t># of SAMPLES : 4</t>
  </si>
  <si>
    <t>DATE RECEIVED : 2021-11-02  DATE FINALIZED : 2022-01-10</t>
  </si>
  <si>
    <t>PROJECT : " "</t>
  </si>
  <si>
    <t>CERTIFICATE COMMENTS : "ME-MS61:REEs may not be totally soluble in this method. "</t>
  </si>
  <si>
    <t>PO NUMBER : " "</t>
  </si>
  <si>
    <t>Au-AA25</t>
  </si>
  <si>
    <t>Au-GRA21</t>
  </si>
  <si>
    <t>PbIS-RAT61</t>
  </si>
  <si>
    <t>ME-MS61</t>
  </si>
  <si>
    <t>Ag-OG62</t>
  </si>
  <si>
    <t>Pb-OG62</t>
  </si>
  <si>
    <t>Zn-OG62</t>
  </si>
  <si>
    <t>SAMPLE</t>
  </si>
  <si>
    <t>Au</t>
  </si>
  <si>
    <t>206/204</t>
  </si>
  <si>
    <t>207/204</t>
  </si>
  <si>
    <t>208/204</t>
  </si>
  <si>
    <t>208/206</t>
  </si>
  <si>
    <t>208/207</t>
  </si>
  <si>
    <t>206/207</t>
  </si>
  <si>
    <t>Ag</t>
  </si>
  <si>
    <t>Al</t>
  </si>
  <si>
    <t>As</t>
  </si>
  <si>
    <t>Ba</t>
  </si>
  <si>
    <t>Be</t>
  </si>
  <si>
    <t>Bi</t>
  </si>
  <si>
    <t>Ca</t>
  </si>
  <si>
    <t>Cd</t>
  </si>
  <si>
    <t>Ce</t>
  </si>
  <si>
    <t>Co</t>
  </si>
  <si>
    <t>Cr</t>
  </si>
  <si>
    <t>Cs</t>
  </si>
  <si>
    <t>Cu</t>
  </si>
  <si>
    <t>Fe</t>
  </si>
  <si>
    <t>Ga</t>
  </si>
  <si>
    <t>Ge</t>
  </si>
  <si>
    <t>Hf</t>
  </si>
  <si>
    <t>In</t>
  </si>
  <si>
    <t>K</t>
  </si>
  <si>
    <t>La</t>
  </si>
  <si>
    <t>Li</t>
  </si>
  <si>
    <t>Mg</t>
  </si>
  <si>
    <t>Mn</t>
  </si>
  <si>
    <t>Mo</t>
  </si>
  <si>
    <t>Na</t>
  </si>
  <si>
    <t>Nb</t>
  </si>
  <si>
    <t>Ni</t>
  </si>
  <si>
    <t>P</t>
  </si>
  <si>
    <t>Pb</t>
  </si>
  <si>
    <t>Rb</t>
  </si>
  <si>
    <t>Re</t>
  </si>
  <si>
    <t>S</t>
  </si>
  <si>
    <t>Sb</t>
  </si>
  <si>
    <t>Sc</t>
  </si>
  <si>
    <t>Se</t>
  </si>
  <si>
    <t>Sn</t>
  </si>
  <si>
    <t>Sr</t>
  </si>
  <si>
    <t>Ta</t>
  </si>
  <si>
    <t>Te</t>
  </si>
  <si>
    <t>Th</t>
  </si>
  <si>
    <t>Ti</t>
  </si>
  <si>
    <t>Tl</t>
  </si>
  <si>
    <t>U</t>
  </si>
  <si>
    <t>V</t>
  </si>
  <si>
    <t>W</t>
  </si>
  <si>
    <t>Y</t>
  </si>
  <si>
    <t>Zn</t>
  </si>
  <si>
    <t>Zr</t>
  </si>
  <si>
    <t>DESCRIPTION</t>
  </si>
  <si>
    <t>ppm</t>
  </si>
  <si>
    <t>Unity</t>
  </si>
  <si>
    <t>%</t>
  </si>
  <si>
    <t>&lt;0.05</t>
  </si>
  <si>
    <t>&gt;10.0</t>
  </si>
  <si>
    <t>&gt;10000</t>
  </si>
  <si>
    <t>&lt;0.002</t>
  </si>
  <si>
    <t>Au_ppm</t>
  </si>
  <si>
    <t>Ag_ppm</t>
  </si>
  <si>
    <t>As_ppm</t>
  </si>
  <si>
    <t>Bi_ppm</t>
  </si>
  <si>
    <t>Cd_ppm</t>
  </si>
  <si>
    <t>Co_ppm</t>
  </si>
  <si>
    <t>Cu_ppm</t>
  </si>
  <si>
    <t>Hg_ppm</t>
  </si>
  <si>
    <t>In_ppm</t>
  </si>
  <si>
    <t>Mo_ppm</t>
  </si>
  <si>
    <t>P_ppm</t>
  </si>
  <si>
    <t>Pb_ppm</t>
  </si>
  <si>
    <t>Sb_ppm</t>
  </si>
  <si>
    <t>Se_ppm</t>
  </si>
  <si>
    <t>Te_ppm</t>
  </si>
  <si>
    <t>Zn_ppm</t>
  </si>
  <si>
    <t>Ca_pc</t>
  </si>
  <si>
    <t>Fe_pc</t>
  </si>
  <si>
    <t>S_pc</t>
  </si>
  <si>
    <t>Cu_pc</t>
  </si>
  <si>
    <t>Pb_pc</t>
  </si>
  <si>
    <t>Zn_pc</t>
  </si>
  <si>
    <t>VA21349017 - Finalized</t>
  </si>
  <si>
    <t>CLIENT : "NINEII - 911 Mining Co."</t>
  </si>
  <si>
    <t># of SAMPLES : 38</t>
  </si>
  <si>
    <t>DATE RECEIVED : 2021-12-21  DATE FINALIZED : 2022-02-21</t>
  </si>
  <si>
    <t>PROJECT : "Mount Sicker"</t>
  </si>
  <si>
    <t>CERTIFICATE COMMENTS : ""</t>
  </si>
  <si>
    <t>PO NUMBER : "Mount Sicker 2021"</t>
  </si>
  <si>
    <t>ME-ICP61</t>
  </si>
  <si>
    <t>Cu-OG62</t>
  </si>
  <si>
    <t>S006</t>
  </si>
  <si>
    <t>&lt;0.5</t>
  </si>
  <si>
    <t>&lt;10</t>
  </si>
  <si>
    <t>&lt;5</t>
  </si>
  <si>
    <t>&lt;20</t>
  </si>
  <si>
    <t>&lt;0.001</t>
  </si>
  <si>
    <t>S010</t>
  </si>
  <si>
    <t>S012</t>
  </si>
  <si>
    <t>&lt;2</t>
  </si>
  <si>
    <t>&lt;0.01</t>
  </si>
  <si>
    <t>S015</t>
  </si>
  <si>
    <t>S016</t>
  </si>
  <si>
    <t>S019</t>
  </si>
  <si>
    <t>&lt;1</t>
  </si>
  <si>
    <t>S022</t>
  </si>
  <si>
    <t>S024</t>
  </si>
  <si>
    <t>S029</t>
  </si>
  <si>
    <t>&gt;100</t>
  </si>
  <si>
    <t>&gt;1000</t>
  </si>
  <si>
    <t>&gt;30.0</t>
  </si>
  <si>
    <t>S031</t>
  </si>
  <si>
    <t>S033</t>
  </si>
  <si>
    <t>S035</t>
  </si>
  <si>
    <t>S036</t>
  </si>
  <si>
    <t>S040</t>
  </si>
  <si>
    <t>S041</t>
  </si>
  <si>
    <t>S042</t>
  </si>
  <si>
    <t>S044</t>
  </si>
  <si>
    <t>S046</t>
  </si>
  <si>
    <t>S047</t>
  </si>
  <si>
    <t>S048</t>
  </si>
  <si>
    <t>S049</t>
  </si>
  <si>
    <t>S052</t>
  </si>
  <si>
    <t>S056</t>
  </si>
  <si>
    <t>S057</t>
  </si>
  <si>
    <t>S058</t>
  </si>
  <si>
    <t>S059</t>
  </si>
  <si>
    <t>S060</t>
  </si>
  <si>
    <t>S061</t>
  </si>
  <si>
    <t>S062</t>
  </si>
  <si>
    <t>S063</t>
  </si>
  <si>
    <t>S064</t>
  </si>
  <si>
    <t>S065</t>
  </si>
  <si>
    <t>S066</t>
  </si>
  <si>
    <t>S067</t>
  </si>
  <si>
    <t>S068</t>
  </si>
  <si>
    <t>S069</t>
  </si>
  <si>
    <t>S070</t>
  </si>
  <si>
    <t>S071</t>
  </si>
  <si>
    <t>J.Deveault</t>
  </si>
  <si>
    <t>Copper Canyon Creek</t>
  </si>
  <si>
    <t>All Metal Zone</t>
  </si>
  <si>
    <t>Tyee Area</t>
  </si>
  <si>
    <t>Lenora Area</t>
  </si>
  <si>
    <t>Justin Deveault</t>
  </si>
  <si>
    <t>Richard III Area</t>
  </si>
  <si>
    <t>BR600 Road</t>
  </si>
  <si>
    <t>Fortuna Chert Body</t>
  </si>
  <si>
    <t>10m Adit Fortuna Area</t>
  </si>
  <si>
    <t>Roadside By Toms Shaft</t>
  </si>
  <si>
    <t xml:space="preserve">Toms Shaft </t>
  </si>
  <si>
    <t>400m Zone</t>
  </si>
  <si>
    <t>Westholme Dump</t>
  </si>
  <si>
    <t>Mona Shaft</t>
  </si>
  <si>
    <t>Mona Dump</t>
  </si>
  <si>
    <t>Lower Nugget Creek</t>
  </si>
  <si>
    <t>Middle Nugget Creek</t>
  </si>
  <si>
    <t>Mn_ppm</t>
  </si>
  <si>
    <t>Select outcrop chip from 29cm wide portion of massive Cpy and Py vein, beside sulfide vein is quartz veining which also has some Cpy at up to 15%. Hosted in lightly pyritized schists. Cpy in quartz is golden yellow, Cpy/Py in massive sulfide vein is coarse to fine grained.</t>
  </si>
  <si>
    <t xml:space="preserve">Composite chip over 12.4 m. from Cpy, Py vein, some quartz and solid Cpy/Py mineral hosted in oxidized quartz-schist. Solid vein varies from 5cm wide up to 35cm wide and runs parallel to schists up creek. Schistose host rock is lightly pyritized and the Fe-stained portion of schist zone is 40cm - 1.75m wide. </t>
  </si>
  <si>
    <t>Select outcrop grab from 0.3 m. thick bedded Kuroko type VMS with massive Py, Sph and Minor Cpy. Has soft Fe-oxidized and grey schistose host rock with a little quartz and chert like fragments which are malachite stained, seen under magnification. Minor malachite seen on portions of schist as well. Sph at 25%, Py at 20% and Cpy at 5-10%</t>
  </si>
  <si>
    <t xml:space="preserve">Select outcrop chip from 3.4 m. thick bedded VMS. Py, Sph and Cpy. Cherty fragments, a little malachite staining, Pyrite oxidizes a golden color. 5cm thick x 340cm long chip in freshly exposed outcrop. Front of outcrop has more iron sulfides exposed at surface than back. Outcrop varies from 10% mineralized up to 70%. Grey Schist/Fe stained Schist. </t>
  </si>
  <si>
    <t>Select float grab over 25 cm from "Big dog" boulder with semi massive Py and visible, but sporadic Cpy stringers/masses. Sample from below the road a 1.25m wide schist bedrock hunk removed from bank. Boulder appears to come from bank where other minerlized schist exposed with similar mineralization. Pyrite @ 30%, Cpy @ 5%.</t>
  </si>
  <si>
    <t>Select outcrop grab over 0.35 m. from mineralized stringer VMS zone. Stringer Sph, Py and minor Cpy seen. Mostly Sph. XRF of sample shows zinc from 5% up to 13.9% Zn in mineralized spots tested. Sph is mineralizing up to 10% of the rock. Rock is a grey/green/white schist with a chert like rock and quartz . Mineral is in the cherty/quartz rock mostly.</t>
  </si>
  <si>
    <t>Select float grab of 0.2 m. rock from Tyee Mine Dump  - Snow white quartz with little fracturing and semi-massive Cpy throughout up to 0.5cm thick. Malachite staining between quartz and Cpy mineral. Sample examined in two mineralized spots under XRF. Both exceeding 10% Cu.</t>
  </si>
  <si>
    <t>Select float grab of 0.22 m. rock from Tyee Mine Dump. Fractured and Fe-stained quartz with 40% Cpy and minor Py up to 3-5% From test pit into the side of the dump pile. Many solid rocks below 20cm of broken down waste rock. All rocks under had moderate malachite staining.</t>
  </si>
  <si>
    <t>Select float grab of 0.25 m. rock from Tyee Mine Dump. Baritic ore with fine grained Sph, Pbs, Cpy and Py at 50+%. 1cm Band of calcite down the center. Backside stained with a little malachite and a little azurite.</t>
  </si>
  <si>
    <t xml:space="preserve"> Select outcrop grab from over 0.3 m. zone. Brittle , weathered Cpy with black/blue staining under magnification. Looks like pyrite but under loupe seen as Cpy. Malachite staining abundant. Has very fine brittle quartz, but minimal.</t>
  </si>
  <si>
    <t>Select outcrop chip over 3.1 m. Moslty chalcopyrite seen, with some minor pyrite and a little quartz. Sulfides are mostly loose and easy to break, however there are more "solid/well formed" areas and the Cpy is a golden color in these areas Malachite seen on multiple areas of the chip sample. Quartz seen in several peices closer to the north/portal side of showing.</t>
  </si>
  <si>
    <t>Select outcrop chip sample from 0.65 m. thick zone with loads of fine Cpy at 25%+.  Bartitic, fine grained, Sph, Pbs, Cpy, Py matrix with some scericite and chlorite schists attached on one side.</t>
  </si>
  <si>
    <t>Select float grab of 0.3 m. thick, 1000+KG boulder Bartitic ore with  Sph, Cpy, Pbs, Py. Mostly Cpy seen, Cpy in sample had irridescent color under magnification.</t>
  </si>
  <si>
    <t>Select outcrop chip from 3,2 m. thick quartz veining running parallel with Fe-stained schists. Quartz is white to grey with Py and Cpy. Layered with brittle loose grey Py between foliations of the schists and quartz .Quartz vein narrows higher up on the outcrop. Quartz has clay like texture from breakdown in areas.</t>
  </si>
  <si>
    <t>Select float grab of 0.25 m. rock from Lenora Mine dump with 20% Cpy stringers within a fine grained matrix of Cpy, Sph, Pbs, Py, Barite, Quartz</t>
  </si>
  <si>
    <t>Select float grab of 0.27 m. rock from Lenora Mine dump of massive Sph, Py, Cpy, Pbs.Color varies and is a dark grey, silvery, green and black metallic. Coarser grained Sph, Py, Pbs, Cpy throughout. Sample was fractured and while intact brittle. Can break with little force.</t>
  </si>
  <si>
    <t>Select float grab of 0.19 m. rock from Lenora Mine dump containing fine grained Sph, Pbs, Cpy ad Py matrix with 3-5% Cpy blebs and some extremely folded Fe-stained schists attached</t>
  </si>
  <si>
    <t>Select float grab of 0.15 m. rock from Lenora Mine dump. Dark colored too golden chalcopyrite. In a very fractured quartz/calcite matrix. Stained whitish, with minor malachite between quartz fractures.</t>
  </si>
  <si>
    <t>Select float grab of 0.35 m. rock from Lenora Mine Dump. Fine grained matrix of mostly Cpy with tiny calcite bands. These bands have 2-4% disseminated Sph and Py. Malachite stining on the outside of the sample.</t>
  </si>
  <si>
    <t>Select float grab of 0.14 m. rock.  Snow white quartz with stringers of Cpy at 20% and Py at 5%. Cpy was partially irridescant on one half of the sample.</t>
  </si>
  <si>
    <t>Select float grab of 0.39 m. rock from Lenora Mine Dump. Very fine grained brown siliceous/cherty rock with weathered Cpy in veins throughout and disseminated. Malachite abundant on the outside. Cpy is a mix of golden/ irridescant/black colored.</t>
  </si>
  <si>
    <t>Select float grab of 0.19 m. rock from Richard lll Mine Dump.  Fine grained Sph, Pbs, Cpy ad Py matrix  mix with clear to dull grey quartz. Attached to quartz- feldspar has some calcite in between contact of fine grained matrix and quartz- fedspar.</t>
  </si>
  <si>
    <t>Select outcrop grab of 0.3 m. thick  mineralized quartz vein. Vien is shear hosted and encased/surrounded by semi massive iron sulfides, primarily pyrite. Sample contains 10% mineraliztion, 5% Cpy and 5-6% Py, magnetite up to 5% Vein stike and dip of 145/72.</t>
  </si>
  <si>
    <t>Select outcrop grab of 0.4 m. thick semi-massive magnetite attached to quartz vein and rholite flow. Quartz vein has 5% Py and 2% Cpy. Sample contains about 25% Magnetite.</t>
  </si>
  <si>
    <t>Select outcrop chip sample from 1.0 m. thick disseminated and semi massive magnetite mass, limonitic schists, rhyolite flow and quartz vein. Stirke and dip of shear 160/62.</t>
  </si>
  <si>
    <t>Select outcrop grab of 0.4 m. thick whitish grey chert with stringers, disseminations and patches of Cpy and Py. Py @5% and Cpy at 10%. Minor oxidation staining around areas of mineral.</t>
  </si>
  <si>
    <t>Select outcrop grab of 0.3 m. thick whitish grey chert with stringers, disseminations and patches of Cpy and Py. Py @10% and Cpy at 10%. Minor oxidation staining around areas of mineral.</t>
  </si>
  <si>
    <t>Select outcrop chip sample of 1.25 m. thick schistose and cherty host with quartz veining. Quartz has mica sporattically and 5% Cpy, 5% Py. Py appears to be smeared in between host rock.</t>
  </si>
  <si>
    <t>Select outcrop chip sample from 1.25 m. thick road side exposure of semi massive and massive pyrite in quartz and highly silicous rock with schists. Showing is exosed over 3m wide and exposed on both sides of the road as well as 25m away in Toms Shaft. Sample contains 60% Py and about 2-5% Cpy.</t>
  </si>
  <si>
    <t>Select outcrop grab of 0.25 m. thick zone located 25m away from a roadside exposure. Toms shaft appears to be at least 5m+ deep, water filled and contains semi massive and massive Py hosted in silicoeus schists. Sample from the dump contained 70% Py and up to 5% Cpy.</t>
  </si>
  <si>
    <t>Select outcrop grab from a 0.35 m. thick quartz vein with little mineralization present other than in 2 areas 40cm x 30cm wide where chalcopyrite has mineralized a small portion of the quartz vein surrounding host rock and chalcopyrite appears to be mostly between the quartz and host rock. 20% Cpy and 5% Py.</t>
  </si>
  <si>
    <t>Select outcrop grab from a 0.3 m. thick massive sulfide vein with disseminated Py in the host schist rock. Several others in the same area. Jacques houle took a smaple for 15m away at another showing.</t>
  </si>
  <si>
    <t>Select float grab of 0.2 m. rock from Westholme Dump. Quartz and grey quartz with malachite stained Cpy, and schist. Found in contact between schists and quartz mostly, disseminated Cpy in quartz only. Little samples seen on road and dump has been used for logging road building/repair in area in 2018.</t>
  </si>
  <si>
    <t>Select outcrop grab of 0.35 m. thick zone from back of mine shaft area on outcrop, mass of massive, coarse Py at 45% and minor Cpy, very fine Sph under 1mm in foliations of schists on back side of sample.</t>
  </si>
  <si>
    <t>Select float grab of 0.3 m. rock from Mona Dump.  Large chunk of oxidized schists with Sph between foliations of schist and large 3cm thick band of Sph/Py running through the center. Minor Cpy seen under 100x magnification.</t>
  </si>
  <si>
    <t xml:space="preserve">Composite outcrop chip sample consisting of small chips every 30cm over a length of 10m running up lower nugget creek in a 15m x 1m wide mineralized area. Disseminated Py at up 15% and 1% Cpy, Zone follows creek on left side ruuning up from chemainus river to up to 150m up from river. Sporadically exposed in creek bed. </t>
  </si>
  <si>
    <t>Select float or outcrop grab sample from 0.5 m. thick, large angular boulder or bedrock. (Undetermined). Sticking out of gravels in creek By sample S069. Rock is very dense and hard to break. Mineral oxidized in a matter of an hour after breaking open to a pink hue with rust seen under magnification. Has some chlorite rock type undetermined.</t>
  </si>
  <si>
    <t>Select outcrop grab from a 0.35 m. thick semi massive pyrite zone in quartz with some flakey sphalerite attached to side. Same from center of vein contained 50% quartz and up to 50% Py, under 1% Sph.</t>
  </si>
  <si>
    <t>Pyrite, Chalcopyrite</t>
  </si>
  <si>
    <t>Sphalerite, Pyrite, Chalcopyrite, Malachite</t>
  </si>
  <si>
    <t>Chalcopyrite, Malachite</t>
  </si>
  <si>
    <t>Chalcopyrite, Malachite, Pyrite</t>
  </si>
  <si>
    <t>Barite, Sphalerite, Chalcopyrite, Galena, Pyrite, Malachite, Azurite</t>
  </si>
  <si>
    <t>Chalcopyrite</t>
  </si>
  <si>
    <t>Barite, Sphalerite, Chalcopyrite, Galena, Pyrite</t>
  </si>
  <si>
    <t>50-60% mineralization including</t>
  </si>
  <si>
    <t>&gt;50% mineralization including</t>
  </si>
  <si>
    <t>50% mineralization including</t>
  </si>
  <si>
    <t>30% mineralization including</t>
  </si>
  <si>
    <t>35% mineralization including</t>
  </si>
  <si>
    <t>15% mineralization including</t>
  </si>
  <si>
    <t>43-45% mineralization including</t>
  </si>
  <si>
    <t>Chalcopyrite, Pyrite</t>
  </si>
  <si>
    <t>40-45% mineralization including</t>
  </si>
  <si>
    <t>Chalcopyrite, Barite, Sphalerite, Pyrite, Malachite</t>
  </si>
  <si>
    <t>Chalcopyrite, Pyrite, Malachite</t>
  </si>
  <si>
    <t>25% mineralization including</t>
  </si>
  <si>
    <t>Sphalerite, Chalcopyrite, Galena, Pyrite</t>
  </si>
  <si>
    <t>Pyrite, Chalcopyrite, Magnetite</t>
  </si>
  <si>
    <t>Pyrite, Magnetite, Chalcopyrite</t>
  </si>
  <si>
    <t>Pyrite, Chalocpyrite</t>
  </si>
  <si>
    <t>Pyrite, Chalcopyrite, Sphalerite</t>
  </si>
  <si>
    <t xml:space="preserve">Sphalerite, Pyrite, Chalcopyrite, </t>
  </si>
  <si>
    <t>Pyrite, Chalcopyrite, Phyrotitte, Arsenopyrite Possible</t>
  </si>
  <si>
    <t>Pyrite, Sphalerite</t>
  </si>
  <si>
    <t>20% mineralization including</t>
  </si>
  <si>
    <t>10% mineralization including</t>
  </si>
  <si>
    <t>65% mineralization including</t>
  </si>
  <si>
    <t>75% mineralization including</t>
  </si>
  <si>
    <t>15-16% mineralization including</t>
  </si>
  <si>
    <t>2 samples</t>
  </si>
  <si>
    <t>Nugget Creek</t>
  </si>
  <si>
    <t>3 samples</t>
  </si>
  <si>
    <t>1 sample</t>
  </si>
  <si>
    <t>12 samples</t>
  </si>
  <si>
    <t>Mona &amp; Westholme</t>
  </si>
  <si>
    <t>4 samples</t>
  </si>
  <si>
    <t>VMS Zinc &amp; All Metal</t>
  </si>
  <si>
    <t>5 samples</t>
  </si>
  <si>
    <t>Zone</t>
  </si>
  <si>
    <t>CCZ</t>
  </si>
  <si>
    <t>HMZ</t>
  </si>
  <si>
    <t>BRZ</t>
  </si>
  <si>
    <t>NCZ</t>
  </si>
  <si>
    <t>Fortuna Adit &amp; Tom's Shaft</t>
  </si>
  <si>
    <t>Tom's Shaft</t>
  </si>
  <si>
    <t>Fortuna Chert</t>
  </si>
  <si>
    <t>Adit near Fortuna Chert</t>
  </si>
  <si>
    <t>Tom's Shaft in forest site of sample 5063 in NCZ Area</t>
  </si>
  <si>
    <t>10m. Deep adit near Fortuna Chert just above road site of sample 5061</t>
  </si>
  <si>
    <t>Fortuna Chert Body along roadcut site of samples 5059 and 5060 in NCZ</t>
  </si>
  <si>
    <t>Mona Shaft and Mona Dump site of samples 5067 and 5068 in east end of HMZ</t>
  </si>
  <si>
    <t>Rock dump from nearby shaft spread over logging roads site of sample 5066 in HMZ east</t>
  </si>
  <si>
    <t>Westholme Shaft</t>
  </si>
  <si>
    <t xml:space="preserve">Flooded and caved shaft collared in overburden located adjacent to logging road </t>
  </si>
  <si>
    <t>sulphide veins in schist foliated @ 165/25</t>
  </si>
  <si>
    <t>Roadside outcrop by Tom's Shaft with sulphides @ 165/25 site of sample 5062 in NCZ Area</t>
  </si>
  <si>
    <t>Roadside by Tom's Shaft</t>
  </si>
  <si>
    <t>Mona Shaft &amp; Rock Dump</t>
  </si>
  <si>
    <t>Westholme Rock Dump</t>
  </si>
  <si>
    <t>VA22344621 - Finalized</t>
  </si>
  <si>
    <t># of SAMPLES : 36</t>
  </si>
  <si>
    <t>DATE RECEIVED : 2022-11-29  DATE FINALIZED : 2023-01-14</t>
  </si>
  <si>
    <t>Au-AA24</t>
  </si>
  <si>
    <t>Au-GRA22</t>
  </si>
  <si>
    <t>H619109</t>
  </si>
  <si>
    <t>H619110</t>
  </si>
  <si>
    <t>H619111</t>
  </si>
  <si>
    <t>H619112</t>
  </si>
  <si>
    <t>H619113</t>
  </si>
  <si>
    <t>H619114</t>
  </si>
  <si>
    <t>H619115</t>
  </si>
  <si>
    <t>H619116</t>
  </si>
  <si>
    <t>H619117</t>
  </si>
  <si>
    <t>H619118</t>
  </si>
  <si>
    <t>H619119</t>
  </si>
  <si>
    <t>H619120</t>
  </si>
  <si>
    <t>H619121</t>
  </si>
  <si>
    <t>H619122</t>
  </si>
  <si>
    <t>H619123</t>
  </si>
  <si>
    <t>H619124</t>
  </si>
  <si>
    <t>H619125</t>
  </si>
  <si>
    <t>H619126</t>
  </si>
  <si>
    <t>H619127</t>
  </si>
  <si>
    <t>H619128</t>
  </si>
  <si>
    <t>&lt;0.005</t>
  </si>
  <si>
    <t>H619129</t>
  </si>
  <si>
    <t>H619130</t>
  </si>
  <si>
    <t>H619131</t>
  </si>
  <si>
    <t>H619132</t>
  </si>
  <si>
    <t>H619133</t>
  </si>
  <si>
    <t>H619134</t>
  </si>
  <si>
    <t>H619135</t>
  </si>
  <si>
    <t>H619136</t>
  </si>
  <si>
    <t>H619137</t>
  </si>
  <si>
    <t>H619138</t>
  </si>
  <si>
    <t>H619139</t>
  </si>
  <si>
    <t>H619140</t>
  </si>
  <si>
    <t>H619141</t>
  </si>
  <si>
    <t>H619142</t>
  </si>
  <si>
    <t>H619143</t>
  </si>
  <si>
    <t>H619144</t>
  </si>
  <si>
    <t>Adit near Rusty Rock Zone</t>
  </si>
  <si>
    <t>J. Deveault</t>
  </si>
  <si>
    <t>20 m. deep adit</t>
  </si>
  <si>
    <t>RR1</t>
  </si>
  <si>
    <t>RR2</t>
  </si>
  <si>
    <t>RR3</t>
  </si>
  <si>
    <t>RR4</t>
  </si>
  <si>
    <t>RR5</t>
  </si>
  <si>
    <t>Rusty Rock Zone</t>
  </si>
  <si>
    <t>Composite outcrop chip sample taken over 2.25 m. from roadside outcrop of black stained schist containing siliceous rock (rhyolite?)</t>
  </si>
  <si>
    <t>Composite outcrop chip sample taken over 0.5 m. from roadside outcrop containing quartz stringers, pyrite stringers, and siliceous schist</t>
  </si>
  <si>
    <t>Composite outcrop chip sample taken over 0.6 m. from road bed outcrop of quartz vein containing 2% sphalerite (black and honey), 1% pyrite; vein is on strike with similar vein exposed in nearby adit (see Adit near Rusty Rock Zone in GPS Locations)</t>
  </si>
  <si>
    <t>Select outcrop grab sample taken over 0.3 m. from 0.04 m. coarse sulphide vein with 50% pyrite between green schist layers</t>
  </si>
  <si>
    <t>Composite outcrop chip taken over 1.0 m. from a 0.6 m. thick quartz vein exposed in road bed outcrop including 15% pyrite, minor sphalerite and chalcopyrite</t>
  </si>
  <si>
    <t xml:space="preserve">Fine grained , variably altered from med-strong. Weakly recrystallized greenish grey poorly to tightly foliated mafic volcanic rock. Pods of massive py +/- cpy approx 20cm wide by 50cm long pods, increased silicification and qz-veining in and near the pods. Pods concentrate in domains approx 20 x 30m.  The gossaneous pods may actually be hosted in fine grained diorite?  The diorite appears to be in fault contact with a well foliated, strongly chlorite altered volcanic rock. This area is a structurally complex area. My perception of the area is that much of the later stage (post S1) deformation is a result of intrusive emplacements. </t>
  </si>
  <si>
    <t xml:space="preserve">Shear zone sampled. The shear itself varies between 30-50cm wide, has strong ser and qz alteration, dissem euhedral py, trace po and sph. Hosted in volcanic rocks as previously described today. The shear zone has a variable striek and dip. Steeply dipping northward. </t>
  </si>
  <si>
    <t xml:space="preserve">Mafic volcanic rock as described, tightly foliated, layered with massive py lenses with up to 5% disseminated py occuring locally in the host rock near the sinistral shear zone.  GPS signal is weak at this location in the canyon. </t>
  </si>
  <si>
    <t xml:space="preserve">At rivers edge on east side. Strong sericite altered mafic volcanic rock, tight and wavy foliation, weak stockwork of qz with sulphides including po, cpy and py. Podded gossaneous outcrop, pockets of fist sized massive py, stringers of py in strongly clay-chl altered mafic volcanic rock. </t>
  </si>
  <si>
    <t>Hope showing. Strong to intense domainal qz-carb-sulphide alteration hosted in chl-alt fsp-phyric, fine-med grained mafic volcanic rock. Malachite staining evident in strongly altered domains. Disseminated py-cpy-sph make up approx 2-3% of rock in altered zones with minor massive pyrite veining (&lt;2cm thick).</t>
  </si>
  <si>
    <t xml:space="preserve">Quarried gabbro exposed a contact with a thin to medium bedded cherty, cryptocrystalline volcaniclastic rock. Layered chert appears to be present?. Pervasive disseminated trace py, possible trace trace cpy.  Bedding measures slightly different from the contact, but of course its an intrusive contact and the gabbros form dykes and sills. </t>
  </si>
  <si>
    <t xml:space="preserve">Intensely foliated, friable sericite rock. Nearly 100% sericite crystals. Pervasive disseminated pyrite throughout rock, up to 1% locally with diffuse concentration domains. General grab sample taken from host rock (arkose?). Mineralization appears to occur over 20m across strike. </t>
  </si>
  <si>
    <t xml:space="preserve">Strong to intense sericite-serpentine schist, strong schistosity. Friable. Silver and greenish mica dominate composition. Highly sheared, tight foliated. Coarse flakey sericite development.  Qz-(py-po-sph-tet) veins in shear zone. Veins up to 5cm thick occur rarely throughout the outcrop. Vein material was sampled to see if it is part of the plumbing system of mineralization. </t>
  </si>
  <si>
    <t>Faulted contact between ser-chl-cl-py-qz altered intermediate volcanic and chl-ep altered poddy mafic volcanic rock. Within the mafics, in the hangingwall to the fault, there a number of fault parallel sinistral shear zones 10-100cm thick with broken qz veins and strong chl alteration. Same rock type and structure as the portal to the adit.  Qz veins form a weak and broken en-echelon morphology, indicating sinistral type shear. Qz veins have a later generation of cal-bearing qz, this I suspect may be associated with the mineralizing fluid.</t>
  </si>
  <si>
    <t xml:space="preserve">Moving up section (up stratigraphic dip direction) from the mafic volcanic horizon, the volcanic package resting on 'top' is more uniform, intermediate in composition and pervasively moderately to strongly qz-ser alt with dissem euhedral py pervasively up to 1%. </t>
  </si>
  <si>
    <t>Massive sulphides, py, cpy, po are hosted in kink band shear zones up to 3m wide and continuous along the strike of shear. Shear zone has strike and dip (RHR) of 040/50.</t>
  </si>
  <si>
    <t xml:space="preserve">Same strongly foliated and sericite altered volcanic rock tends to gradationally transition between strong ser dom horizons 1-5m thick to medium-strong qz and lesser ser alt horizons of the same thickness. Qz-sulphide veins and stk preferentially are hosted in the ser dominated hroizons, at this location. </t>
  </si>
  <si>
    <t xml:space="preserve">Strong chlorite-ser-qz alteration, tightly foliated, mafic volcanic rock? Irregular qz-diorite veinlets cut the outcrop. </t>
  </si>
  <si>
    <t xml:space="preserve">Ragged outcropping. Highly sheared, kink banded, friable, goassaneous, strongly recrystallized qz-gmass, relict fsp. </t>
  </si>
  <si>
    <t>Gossaneous intermediate volcanic rock, highly pencil fractured, disseminated sulphides up to 1%</t>
  </si>
  <si>
    <t xml:space="preserve">Intermediate volcanic rock, strong qz-ser-chl-alt. Disseminated and frac controlled sulphides up to 1%. </t>
  </si>
  <si>
    <t xml:space="preserve">Silicified, weakly gossaneous felsic to intermediate volcanic, strong ser, moderate chl, light buff to greenish colour. </t>
  </si>
  <si>
    <t>Gabbro, weakly carb altered, vuggy</t>
  </si>
  <si>
    <t>Contact zone between sericitic, weakly chloritic, foliated, hornfelsed, rhyolite. Gossaneous contact. Up to 3% disseminated and stringer py, trace cpy</t>
  </si>
  <si>
    <t xml:space="preserve">Layered, laminated, tightly foliated, sericite poor, disseminated py up to 1%, and trace cpy. </t>
  </si>
  <si>
    <t>mafic volcanic hosted qz-carb stk and bxa. Trace disseminated py in gmass, weak sericite, weak chl, mod qz alt. possible vfg sulphides in the gmass, to fine grained to determine composition of sulphides</t>
  </si>
  <si>
    <t>mod-strong qz-recrystallized gmass, intensly gossaneous, moderate-well developed adamantine - greenish sericite alteration, sulphides are oxidized and fracture controlled.</t>
  </si>
  <si>
    <t>Graham Leroux</t>
  </si>
  <si>
    <t>Randy North</t>
  </si>
  <si>
    <t>Copper Canyon</t>
  </si>
  <si>
    <t>Hope Showing</t>
  </si>
  <si>
    <t>Rose Showing</t>
  </si>
  <si>
    <t>Key City</t>
  </si>
  <si>
    <t>Lenora Mine</t>
  </si>
  <si>
    <t>Structure</t>
  </si>
  <si>
    <t>Strike</t>
  </si>
  <si>
    <t>Dip</t>
  </si>
  <si>
    <t>S1</t>
  </si>
  <si>
    <t>SHEAR</t>
  </si>
  <si>
    <t>S0</t>
  </si>
  <si>
    <t>Prospect</t>
  </si>
  <si>
    <t>Drill_Hole_ID</t>
  </si>
  <si>
    <t>Sample_ID</t>
  </si>
  <si>
    <t>From_m</t>
  </si>
  <si>
    <t>To_m</t>
  </si>
  <si>
    <t>Geologist</t>
  </si>
  <si>
    <t>Year</t>
  </si>
  <si>
    <t>Datum</t>
  </si>
  <si>
    <t>UTME</t>
  </si>
  <si>
    <t>UTMN</t>
  </si>
  <si>
    <t>Elevation_m</t>
  </si>
  <si>
    <t>Rock_Type</t>
  </si>
  <si>
    <t>Total_Depth_m</t>
  </si>
  <si>
    <t>Azimuth</t>
  </si>
  <si>
    <t>Description</t>
  </si>
  <si>
    <t>Historic Mining Zone</t>
  </si>
  <si>
    <t>BD22-001</t>
  </si>
  <si>
    <t>JD</t>
  </si>
  <si>
    <t>NAD83</t>
  </si>
  <si>
    <t>MSS</t>
  </si>
  <si>
    <t>Rubbly milled first 90 cm, ~ 35-40% pyrite + ~15% sphalerite with lesser ~5% chalcopyrite: Total sulphides ~ 50-60%. Gangue material is qz-bar. Alteration (qz&gt;&gt;ser&gt;bar) + (py-sph-cpy)</t>
  </si>
  <si>
    <t xml:space="preserve">As described for previous sample interval. Massive sulphide with ~50% sulphides. </t>
  </si>
  <si>
    <t>QBX</t>
  </si>
  <si>
    <t xml:space="preserve">Qz-breccia veins ~1.5 cm thick are coincident with blebs and concentrations of chalcopyrite. Sphalerite-pyrite are intergrown with sugary textured qz. </t>
  </si>
  <si>
    <t>n/a</t>
  </si>
  <si>
    <t>BD22-002</t>
  </si>
  <si>
    <t>SMS</t>
  </si>
  <si>
    <t>medium grey intermediate volcanic rock. ~15% sphalerite is silvery-grey and pervasively disseminated/repalcement style. ~10% pyrite is pervasively disseminated. ~2% chalcopyrite is locally blebby and associated with alteration channels of qz-py-sph</t>
  </si>
  <si>
    <t>medium-grey to white intermediate volcanic rock. ~5% sph, 1 % cpy, 15% py.</t>
  </si>
  <si>
    <t xml:space="preserve">intermediate, well foliated schist with ! 15-20% sphaleraite intergrown with ~3% py and ~1% cpy. Fracture controlled distribution of massive pyrite pods and blebs. </t>
  </si>
  <si>
    <t>Battery Ridge</t>
  </si>
  <si>
    <t>BD22-004</t>
  </si>
  <si>
    <t xml:space="preserve">strongly sericitic, phyllitic and schistose, &lt;1% disseminated py, highly fractured, local concentrations of massive py, pervaive and domainal sph up to 10%. Sample ends in fault zonne after going through a thin horizons of cherty  volcaniclastic rock. </t>
  </si>
  <si>
    <t>FLT</t>
  </si>
  <si>
    <t>rubbly fault gouge, massive py-sph with lesser cpy</t>
  </si>
  <si>
    <t>same as previsou sample</t>
  </si>
  <si>
    <t xml:space="preserve">layered (2-10mm) qz and sulphide rich bands. Up to 5% sphalerite locally, ~15% py and trqace cpy. </t>
  </si>
  <si>
    <t>BD22-003</t>
  </si>
  <si>
    <t xml:space="preserve">drilled ~2 m and lost about 1 m of it in cuttings. Recrystallized, foliated qz with ~2% disseminated py with stringer and qispy sph +/- cph ~1.5%. Intermediate volcaniclastic rock. </t>
  </si>
  <si>
    <t>Project</t>
  </si>
  <si>
    <t>Sample Description</t>
  </si>
  <si>
    <t>Mt. Sicker</t>
  </si>
  <si>
    <t xml:space="preserve">same rock as described for previous sample. Massive sulphide with ~50% sulphides. </t>
  </si>
  <si>
    <t xml:space="preserve">qz-breccia veins ~1.5 cm thick are coincident with blebs and concentrations of chalcopyrite. Sphalerite-pyrite are intergrown with sugary textured qz. </t>
  </si>
  <si>
    <t xml:space="preserve">same as described as previous station </t>
  </si>
  <si>
    <t>Back Pack Drill Core Logs for Mount Sicker Project</t>
  </si>
  <si>
    <t>Back Pack Drill Core Sampling for Mount Sicker Project</t>
  </si>
  <si>
    <t>Back Pack Drill Core Highlights for Mount Sicker Project</t>
  </si>
  <si>
    <t>Drill Hole</t>
  </si>
  <si>
    <t>From</t>
  </si>
  <si>
    <t>To</t>
  </si>
  <si>
    <t>Length</t>
  </si>
  <si>
    <t>Sample</t>
  </si>
  <si>
    <t>Lenora Copper</t>
  </si>
  <si>
    <t>Lenora Portal Area</t>
  </si>
  <si>
    <t>Tyee Stringer Zone</t>
  </si>
  <si>
    <t>VMS Zinc Occurrence</t>
  </si>
  <si>
    <t>Hole_Kg</t>
  </si>
  <si>
    <t>Sample_Kg</t>
  </si>
  <si>
    <t>Hole Intercept Averages by  Sample Weight</t>
  </si>
  <si>
    <t>Select outcrop grab sample from a 30cm wide milky white quartz vein with patches of chalcopyrite in the quartz, all mineralization in surrounding host rock is stringer pyrite. Vein contains 5% chalcopyrite patches. Malachite is present surrounding all chalcopyrite patches.</t>
  </si>
  <si>
    <t>VA23055289 - Finalized</t>
  </si>
  <si>
    <t># of SAMPLES : 5</t>
  </si>
  <si>
    <t>DATE RECEIVED : 2023-03-01  DATE FINALIZED : 2023-03-23</t>
  </si>
  <si>
    <t>PROJECT : "Mt. Sicker-Rusty Rock"</t>
  </si>
  <si>
    <t>PO NUMBER : "Sicker-RR"</t>
  </si>
  <si>
    <t>Au-AA13</t>
  </si>
  <si>
    <t>RR#1</t>
  </si>
  <si>
    <t>RR#2</t>
  </si>
  <si>
    <t>RR#3</t>
  </si>
  <si>
    <t>RR#4</t>
  </si>
  <si>
    <t>RR#5</t>
  </si>
  <si>
    <t>DDHS-5</t>
  </si>
  <si>
    <t>01-28-2023</t>
  </si>
  <si>
    <t>DDHS-6</t>
  </si>
  <si>
    <t>DDHS-7</t>
  </si>
  <si>
    <t>422m</t>
  </si>
  <si>
    <t>423m</t>
  </si>
  <si>
    <t>424m</t>
  </si>
  <si>
    <t>" Same as above"</t>
  </si>
  <si>
    <t xml:space="preserve">Grey/white quartz, schist, with 1mm-10mm cpy/py stringers 10% py, 5% cpy average in first 90cm. </t>
  </si>
  <si>
    <t>QV</t>
  </si>
  <si>
    <t>Rubbly, loose sulphides first 115 cm with a little malachite and higher cpy. Entire hole roughly 30% py, 20% sph with 5-10% cpy.Gangue is quartz and barite. Breciated, sugary, quartz veins with sph and py from 1mm up to 1.5cm. Blebs and patches of cpy, unevenly distributed. Hole similar entire 5.25m. Hole open at the end.</t>
  </si>
  <si>
    <t>Sericite schist, 5-7% cpy stringers/patches/blebs, 1-2%py. Bit stuck in rubbly quartz/cpy at 2.10m</t>
  </si>
  <si>
    <t xml:space="preserve">(0m - 1.5m)Moderatly grey to white intermediate volcanics. 15% sph, 3-5 % cpy, 15% py, 1% gal. Fracture controlled pods of py, with sugary quartz stringers. Gangue is quartz and barite. Blebs of galena   </t>
  </si>
  <si>
    <t>(3.25m - 3.35m).Loose semi-massive cpy/py Bit jammed. Hole open at the end.</t>
  </si>
  <si>
    <t xml:space="preserve">(1.5m -2.7m) White quartz with 20% cpy, erratic py stringers. </t>
  </si>
  <si>
    <t>DDHS5-1</t>
  </si>
  <si>
    <t>DDHS5-2</t>
  </si>
  <si>
    <t>DDHS5-3</t>
  </si>
  <si>
    <t>DDHS5-4</t>
  </si>
  <si>
    <t>DDHS5-5</t>
  </si>
  <si>
    <t>DDHS5-6</t>
  </si>
  <si>
    <t>DDHS6-1</t>
  </si>
  <si>
    <t>DDHS6-2</t>
  </si>
  <si>
    <t>DDHS7-1</t>
  </si>
  <si>
    <t>DDHS7-2</t>
  </si>
  <si>
    <t>DDHS7-3</t>
  </si>
  <si>
    <t>DDHS7-4</t>
  </si>
  <si>
    <t>VA23083257 - Finalized</t>
  </si>
  <si>
    <t># of SAMPLES : 12</t>
  </si>
  <si>
    <t>DATE RECEIVED : 2023-03-30  DATE FINALIZED : 2023-04-21</t>
  </si>
  <si>
    <t>PROJECT : "Mt. Sicker"</t>
  </si>
  <si>
    <t>CRU-QC</t>
  </si>
  <si>
    <t>PUL-QC</t>
  </si>
  <si>
    <t>Pass2mm</t>
  </si>
  <si>
    <t>Pass75um</t>
  </si>
  <si>
    <t>Lenora</t>
  </si>
  <si>
    <t>K487051</t>
  </si>
  <si>
    <t>K487052</t>
  </si>
  <si>
    <t>K487053</t>
  </si>
  <si>
    <t>K487054</t>
  </si>
  <si>
    <t>K487055</t>
  </si>
  <si>
    <t>K487056</t>
  </si>
  <si>
    <t>K487057</t>
  </si>
  <si>
    <t>BPH-7</t>
  </si>
  <si>
    <t>VA23264891 - Finalized</t>
  </si>
  <si>
    <t># of SAMPLES : 7</t>
  </si>
  <si>
    <t>DATE RECEIVED : 2023-09-16  DATE FINALIZED : 2023-10-15</t>
  </si>
  <si>
    <t>PROJECT : "Mt Sicker"</t>
  </si>
  <si>
    <t>PO NUMBER : "09012023"</t>
  </si>
  <si>
    <t>Stockpile</t>
  </si>
  <si>
    <t>Station</t>
  </si>
  <si>
    <t>Tyee Dump</t>
  </si>
  <si>
    <t>TD23</t>
  </si>
  <si>
    <t>Sample Depth (m)</t>
  </si>
  <si>
    <t>Particle Size</t>
  </si>
  <si>
    <t>% Organics</t>
  </si>
  <si>
    <t>Gradient (degrees)</t>
  </si>
  <si>
    <t>Ground Cover</t>
  </si>
  <si>
    <t>Cultural Impacts</t>
  </si>
  <si>
    <t>Bedrock Lithology</t>
  </si>
  <si>
    <t>Float Lithology</t>
  </si>
  <si>
    <t>Remarks</t>
  </si>
  <si>
    <t>2023 Stockpile Sample Locations for Mount Sicker Project</t>
  </si>
  <si>
    <t>Slope Direction (Az)</t>
  </si>
  <si>
    <t>J. Deveault, J. McNutt</t>
  </si>
  <si>
    <t>Colour</t>
  </si>
  <si>
    <t>sand, gravel, cobble</t>
  </si>
  <si>
    <t>open</t>
  </si>
  <si>
    <t>shaft</t>
  </si>
  <si>
    <t>none</t>
  </si>
  <si>
    <t>stockpile</t>
  </si>
  <si>
    <t>Tyee Shaft #1 area</t>
  </si>
  <si>
    <t>TD24</t>
  </si>
  <si>
    <t>brown,tan</t>
  </si>
  <si>
    <t>brown</t>
  </si>
  <si>
    <t xml:space="preserve">sand, gravel </t>
  </si>
  <si>
    <t>TD25</t>
  </si>
  <si>
    <t>brown,tan, grey</t>
  </si>
  <si>
    <t>sand, gravel</t>
  </si>
  <si>
    <t>top pile</t>
  </si>
  <si>
    <t>TD26</t>
  </si>
  <si>
    <t>brown, tan</t>
  </si>
  <si>
    <t>gravel, sand</t>
  </si>
  <si>
    <t>side pile</t>
  </si>
  <si>
    <t>TD27</t>
  </si>
  <si>
    <t>brown, grey</t>
  </si>
  <si>
    <t>bottom pile</t>
  </si>
  <si>
    <t>Burnt wood, motorbike</t>
  </si>
  <si>
    <t>TD28</t>
  </si>
  <si>
    <t>red-brown</t>
  </si>
  <si>
    <t>cobble, gravel, sand</t>
  </si>
  <si>
    <t>near road</t>
  </si>
  <si>
    <t>Road</t>
  </si>
  <si>
    <t>TD22</t>
  </si>
  <si>
    <t>TD21</t>
  </si>
  <si>
    <t>low side pile</t>
  </si>
  <si>
    <t>Fine material</t>
  </si>
  <si>
    <t>TD20</t>
  </si>
  <si>
    <t>orange</t>
  </si>
  <si>
    <t>TD19</t>
  </si>
  <si>
    <t>brown, yellow</t>
  </si>
  <si>
    <t>flat</t>
  </si>
  <si>
    <t>lots</t>
  </si>
  <si>
    <t>organics</t>
  </si>
  <si>
    <t>Top of pile, lots of organics</t>
  </si>
  <si>
    <t>TD18</t>
  </si>
  <si>
    <t>tan, grey, brown</t>
  </si>
  <si>
    <t>trees</t>
  </si>
  <si>
    <t xml:space="preserve">Top of pile  </t>
  </si>
  <si>
    <t>TD17</t>
  </si>
  <si>
    <t>tan, dark brown</t>
  </si>
  <si>
    <t>Tree roots, lots of organics near surface</t>
  </si>
  <si>
    <t>TD11</t>
  </si>
  <si>
    <t>tan, brown</t>
  </si>
  <si>
    <t>back road</t>
  </si>
  <si>
    <t>Back road, 10 m. from fenced shaft</t>
  </si>
  <si>
    <t>TD6</t>
  </si>
  <si>
    <t>tan, brown, grey</t>
  </si>
  <si>
    <t>tramway</t>
  </si>
  <si>
    <t>Site moved 3m. N. due to tramway and bedrock</t>
  </si>
  <si>
    <t>TD2</t>
  </si>
  <si>
    <t>tan, red-brown</t>
  </si>
  <si>
    <t>clay, sand, cobble</t>
  </si>
  <si>
    <t>Crushed and coarse quartz</t>
  </si>
  <si>
    <t>TD12</t>
  </si>
  <si>
    <t>grey</t>
  </si>
  <si>
    <t>Trees nearby</t>
  </si>
  <si>
    <t xml:space="preserve">cobble </t>
  </si>
  <si>
    <t>Pine needles, coarse quartz</t>
  </si>
  <si>
    <t>TD3</t>
  </si>
  <si>
    <t>cobble</t>
  </si>
  <si>
    <t>Pine needles, tree branches, near trees</t>
  </si>
  <si>
    <t>TD8</t>
  </si>
  <si>
    <t>near trees</t>
  </si>
  <si>
    <t>schist,barite</t>
  </si>
  <si>
    <t>TD4</t>
  </si>
  <si>
    <t>site moved 2 m. due to trees</t>
  </si>
  <si>
    <t>TD5</t>
  </si>
  <si>
    <t>cobbles, clay</t>
  </si>
  <si>
    <t>sulphides</t>
  </si>
  <si>
    <t>bottom of stockpile in a ditch along road</t>
  </si>
  <si>
    <t>TD9</t>
  </si>
  <si>
    <t>base of dump above ditch</t>
  </si>
  <si>
    <t>TD10</t>
  </si>
  <si>
    <t>parking area</t>
  </si>
  <si>
    <t>pullout at parking area bottom of stockpile</t>
  </si>
  <si>
    <t>TD14</t>
  </si>
  <si>
    <t>TD15</t>
  </si>
  <si>
    <t>TD16</t>
  </si>
  <si>
    <t>schist,sulph.</t>
  </si>
  <si>
    <t>mostly schist and some massive sulphides</t>
  </si>
  <si>
    <t>TD13</t>
  </si>
  <si>
    <t>rusty brown</t>
  </si>
  <si>
    <t>rusty, compacted</t>
  </si>
  <si>
    <t>TD29</t>
  </si>
  <si>
    <t>near outcrop</t>
  </si>
  <si>
    <t>Lenora Dump</t>
  </si>
  <si>
    <t>LD12</t>
  </si>
  <si>
    <t>gravel, cobble</t>
  </si>
  <si>
    <t>LD13</t>
  </si>
  <si>
    <t>LD14</t>
  </si>
  <si>
    <t>barite</t>
  </si>
  <si>
    <t>mine works</t>
  </si>
  <si>
    <t>near open underground mine workings</t>
  </si>
  <si>
    <t>near trees and road</t>
  </si>
  <si>
    <t>LD15</t>
  </si>
  <si>
    <t>2 m. from road</t>
  </si>
  <si>
    <t>LD20</t>
  </si>
  <si>
    <t>20 m. from Lenora #2 Adit Portal</t>
  </si>
  <si>
    <t>LD19</t>
  </si>
  <si>
    <t>brown, orange</t>
  </si>
  <si>
    <t>near 2 young trees, bottom of upper dump</t>
  </si>
  <si>
    <t>LD18</t>
  </si>
  <si>
    <t>burgandy</t>
  </si>
  <si>
    <t>lots of small cobbles</t>
  </si>
  <si>
    <t>LD17</t>
  </si>
  <si>
    <t>brown,burgandy</t>
  </si>
  <si>
    <t>LD16</t>
  </si>
  <si>
    <t>10 m. from drill hole area (backpack holes?)</t>
  </si>
  <si>
    <t>LD23</t>
  </si>
  <si>
    <t>near adit</t>
  </si>
  <si>
    <t>10 m. from Lenora Adit Portal</t>
  </si>
  <si>
    <t>LD24</t>
  </si>
  <si>
    <t>malachite stained rocks in stockpile</t>
  </si>
  <si>
    <t>LD21</t>
  </si>
  <si>
    <t>LD22</t>
  </si>
  <si>
    <t>near trees, 5 m. from Copper Canyon Creek</t>
  </si>
  <si>
    <t>LD27</t>
  </si>
  <si>
    <t>near trees, 3 m. from Copper Canyon Creek</t>
  </si>
  <si>
    <t>LD26</t>
  </si>
  <si>
    <t>LD25</t>
  </si>
  <si>
    <t>rusty brown, tan</t>
  </si>
  <si>
    <t>1 m. from Lenora #2 Adit Portal</t>
  </si>
  <si>
    <t>LD28</t>
  </si>
  <si>
    <t>rusty brown,grey</t>
  </si>
  <si>
    <t>LD31</t>
  </si>
  <si>
    <t>gravel</t>
  </si>
  <si>
    <t>malachite stained &amp; rusty quartz rocks in stockpile</t>
  </si>
  <si>
    <t>LD29</t>
  </si>
  <si>
    <t>barite in stockpile</t>
  </si>
  <si>
    <t>LD30</t>
  </si>
  <si>
    <t>gravel, clay</t>
  </si>
  <si>
    <t>mud, water</t>
  </si>
  <si>
    <t>water below sampling depth</t>
  </si>
  <si>
    <t>light brown</t>
  </si>
  <si>
    <t>mud</t>
  </si>
  <si>
    <t>near trees and Copper Canyon Creek</t>
  </si>
  <si>
    <t>LD6</t>
  </si>
  <si>
    <t>LD3</t>
  </si>
  <si>
    <t>LD4</t>
  </si>
  <si>
    <t>LD5</t>
  </si>
  <si>
    <t>LD8</t>
  </si>
  <si>
    <t>LD10</t>
  </si>
  <si>
    <t>grey, rusty schist &amp; barite rocks in stockpile</t>
  </si>
  <si>
    <t>LD11</t>
  </si>
  <si>
    <t>LD9</t>
  </si>
  <si>
    <t>malachite stained clay &amp; chalcopyrite in stockpile</t>
  </si>
  <si>
    <t>LD7</t>
  </si>
  <si>
    <t>LD1</t>
  </si>
  <si>
    <t>LD2</t>
  </si>
  <si>
    <t>light brown, grey</t>
  </si>
  <si>
    <t>Leach Stockpile</t>
  </si>
  <si>
    <t>LS13</t>
  </si>
  <si>
    <t>entrance of stockpile</t>
  </si>
  <si>
    <t>LS11</t>
  </si>
  <si>
    <t>LS8</t>
  </si>
  <si>
    <t>built up road, near pond and trees</t>
  </si>
  <si>
    <t>LS4</t>
  </si>
  <si>
    <t>LS5</t>
  </si>
  <si>
    <t>LS6</t>
  </si>
  <si>
    <t>LS7</t>
  </si>
  <si>
    <t>LS9</t>
  </si>
  <si>
    <t>LS1</t>
  </si>
  <si>
    <t>LS2</t>
  </si>
  <si>
    <t>LS3</t>
  </si>
  <si>
    <t>road</t>
  </si>
  <si>
    <t>lots of moss on stockpile</t>
  </si>
  <si>
    <t>on centre berm near edge and flowing creek</t>
  </si>
  <si>
    <t>LS12</t>
  </si>
  <si>
    <t>creek</t>
  </si>
  <si>
    <t>station in creek so moved sample site</t>
  </si>
  <si>
    <t>edge of berm</t>
  </si>
  <si>
    <t>LS10</t>
  </si>
  <si>
    <t>on berm</t>
  </si>
  <si>
    <t>pond</t>
  </si>
  <si>
    <t>near pond</t>
  </si>
  <si>
    <t>side of berm</t>
  </si>
  <si>
    <t>near creek</t>
  </si>
  <si>
    <t>Mine Road</t>
  </si>
  <si>
    <t>MR8</t>
  </si>
  <si>
    <t>rusty grey,brown</t>
  </si>
  <si>
    <t>MR7</t>
  </si>
  <si>
    <t>brown, some rust</t>
  </si>
  <si>
    <t>small gravel, sand</t>
  </si>
  <si>
    <t>MR6</t>
  </si>
  <si>
    <t>on road near trees</t>
  </si>
  <si>
    <t>MR5</t>
  </si>
  <si>
    <t>MR4</t>
  </si>
  <si>
    <t>light brown,rusty</t>
  </si>
  <si>
    <t>steep outcrop both sides of road</t>
  </si>
  <si>
    <t>MR3</t>
  </si>
  <si>
    <t>MR2</t>
  </si>
  <si>
    <t>barite in stockpile, near old shaft</t>
  </si>
  <si>
    <t>MR1</t>
  </si>
  <si>
    <t>shaft/portal</t>
  </si>
  <si>
    <t>above Lenora open cut / adit portal</t>
  </si>
  <si>
    <t>Heap Leach</t>
  </si>
  <si>
    <t>HL9</t>
  </si>
  <si>
    <t>rusty brown, grey</t>
  </si>
  <si>
    <t>oxidized, fine particles up to 0.1 m.</t>
  </si>
  <si>
    <t>HL13</t>
  </si>
  <si>
    <t>HL5</t>
  </si>
  <si>
    <t>HL6</t>
  </si>
  <si>
    <t>HL7</t>
  </si>
  <si>
    <t>HL8</t>
  </si>
  <si>
    <t>HL1</t>
  </si>
  <si>
    <t>HL2</t>
  </si>
  <si>
    <t>HL3</t>
  </si>
  <si>
    <t>HL4</t>
  </si>
  <si>
    <t>oxidized</t>
  </si>
  <si>
    <t>brown, rusty grey</t>
  </si>
  <si>
    <t>HL10</t>
  </si>
  <si>
    <t>grey, rusty brown</t>
  </si>
  <si>
    <t>HL11</t>
  </si>
  <si>
    <t>HL12</t>
  </si>
  <si>
    <t>HL15</t>
  </si>
  <si>
    <t>HL14</t>
  </si>
  <si>
    <t>HL17</t>
  </si>
  <si>
    <t>HL16</t>
  </si>
  <si>
    <t>LD32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</si>
</sst>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0.0"/>
    <numFmt numFmtId="166" formatCode="[$-1009]d\-mmm\-yy;@"/>
  </numFmts>
  <fonts count="10" x14ac:knownFonts="1">
    <font>
      <sz val="11"/>
      <color theme="1"/>
      <name val="Calibri"/>
      <family val="2"/>
      <scheme val="minor"/>
    </font>
    <font>
      <b/>
      <sz val="12"/>
      <color indexed="8"/>
      <name val="Arial Bold"/>
    </font>
    <font>
      <b/>
      <sz val="10"/>
      <color indexed="8"/>
      <name val="Arial"/>
      <family val="2"/>
    </font>
    <font>
      <sz val="11"/>
      <color theme="1"/>
      <name val="Calibri"/>
      <family val="2"/>
      <scheme val="minor"/>
    </font>
    <font>
      <sz val="11"/>
      <color theme="1"/>
      <name val="Calibri"/>
      <family val="2"/>
      <scheme val="minor"/>
    </font>
    <font>
      <b/>
      <sz val="10"/>
      <color indexed="8"/>
      <name val="Arial"/>
      <family val="2"/>
    </font>
    <font>
      <sz val="11"/>
      <color theme="1"/>
      <name val="Calibri"/>
      <family val="2"/>
      <scheme val="minor"/>
    </font>
    <font>
      <b/>
      <sz val="10"/>
      <color indexed="8"/>
      <name val="Arial"/>
      <family val="2"/>
    </font>
    <font>
      <b/>
      <sz val="11"/>
      <color theme="1"/>
      <name val="Calibri"/>
      <family val="2"/>
      <scheme val="minor"/>
    </font>
    <font>
      <b/>
      <sz val="12"/>
      <color indexed="8"/>
      <name val="Arial"/>
      <family val="2"/>
    </font>
  </fonts>
  <fills count="4">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s>
  <borders count="13">
    <border>
      <left/>
      <right/>
      <top/>
      <bottom/>
      <diagonal/>
    </border>
    <border>
      <left style="thin">
        <color indexed="22"/>
      </left>
      <right style="thin">
        <color indexed="22"/>
      </right>
      <top style="thin">
        <color indexed="22"/>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22"/>
      </left>
      <right style="thin">
        <color indexed="22"/>
      </right>
      <top style="thin">
        <color indexed="22"/>
      </top>
      <bottom/>
      <diagonal/>
    </border>
  </borders>
  <cellStyleXfs count="2">
    <xf numFmtId="0" fontId="0" fillId="0" borderId="0"/>
    <xf numFmtId="43" fontId="3" fillId="0" borderId="0" applyFont="0" applyFill="0" applyBorder="0" applyAlignment="0" applyProtection="0"/>
  </cellStyleXfs>
  <cellXfs count="119">
    <xf numFmtId="0" fontId="0" fillId="0" borderId="0" xfId="0"/>
    <xf numFmtId="0" fontId="1" fillId="0" borderId="1" xfId="0" applyFont="1" applyBorder="1"/>
    <xf numFmtId="0" fontId="0" fillId="0" borderId="1" xfId="0" applyBorder="1"/>
    <xf numFmtId="0" fontId="2" fillId="0" borderId="0" xfId="0" applyFont="1"/>
    <xf numFmtId="0" fontId="2" fillId="0" borderId="2" xfId="0" applyFont="1" applyBorder="1"/>
    <xf numFmtId="0" fontId="0" fillId="0" borderId="3" xfId="0" applyBorder="1"/>
    <xf numFmtId="0" fontId="0" fillId="0" borderId="5" xfId="0" applyBorder="1"/>
    <xf numFmtId="0" fontId="2" fillId="0" borderId="6" xfId="0" applyFont="1" applyBorder="1"/>
    <xf numFmtId="15" fontId="0" fillId="0" borderId="5" xfId="0" applyNumberFormat="1" applyBorder="1"/>
    <xf numFmtId="0" fontId="0" fillId="0" borderId="4" xfId="0" applyBorder="1"/>
    <xf numFmtId="0" fontId="0" fillId="0" borderId="0" xfId="0" applyAlignment="1">
      <alignment horizontal="right"/>
    </xf>
    <xf numFmtId="0" fontId="4" fillId="0" borderId="0" xfId="0" applyFont="1"/>
    <xf numFmtId="0" fontId="5" fillId="0" borderId="6" xfId="0" applyFont="1" applyBorder="1"/>
    <xf numFmtId="0" fontId="4" fillId="0" borderId="5" xfId="0" applyFont="1" applyBorder="1"/>
    <xf numFmtId="0" fontId="6" fillId="0" borderId="0" xfId="0" applyFont="1"/>
    <xf numFmtId="1" fontId="6" fillId="0" borderId="5" xfId="1" applyNumberFormat="1" applyFont="1" applyFill="1" applyBorder="1" applyAlignment="1">
      <alignment horizontal="right"/>
    </xf>
    <xf numFmtId="15" fontId="0" fillId="0" borderId="0" xfId="0" applyNumberFormat="1"/>
    <xf numFmtId="0" fontId="6" fillId="0" borderId="5" xfId="1" applyNumberFormat="1" applyFont="1" applyFill="1" applyBorder="1" applyAlignment="1">
      <alignment horizontal="right"/>
    </xf>
    <xf numFmtId="0" fontId="7" fillId="0" borderId="6" xfId="0" applyFont="1" applyBorder="1" applyAlignment="1">
      <alignment horizontal="center"/>
    </xf>
    <xf numFmtId="0" fontId="7" fillId="0" borderId="7" xfId="0" applyFont="1" applyBorder="1" applyAlignment="1">
      <alignment horizontal="center"/>
    </xf>
    <xf numFmtId="0" fontId="0" fillId="0" borderId="5" xfId="0" applyBorder="1" applyAlignment="1">
      <alignment vertical="center"/>
    </xf>
    <xf numFmtId="15" fontId="0" fillId="0" borderId="5" xfId="0" applyNumberFormat="1" applyBorder="1" applyAlignment="1">
      <alignment vertical="center"/>
    </xf>
    <xf numFmtId="0" fontId="0" fillId="0" borderId="5" xfId="0" applyBorder="1" applyAlignment="1">
      <alignment vertical="center" wrapText="1"/>
    </xf>
    <xf numFmtId="0" fontId="0" fillId="0" borderId="2" xfId="0" applyBorder="1"/>
    <xf numFmtId="0" fontId="8" fillId="0" borderId="5" xfId="0" applyFont="1" applyBorder="1"/>
    <xf numFmtId="0" fontId="8" fillId="2" borderId="5" xfId="0" applyFont="1" applyFill="1" applyBorder="1"/>
    <xf numFmtId="0" fontId="6" fillId="0" borderId="5" xfId="0" applyFont="1" applyBorder="1"/>
    <xf numFmtId="0" fontId="0" fillId="2" borderId="5" xfId="0" applyFill="1" applyBorder="1"/>
    <xf numFmtId="0" fontId="0" fillId="2" borderId="0" xfId="0" applyFill="1" applyAlignment="1">
      <alignment horizontal="right"/>
    </xf>
    <xf numFmtId="0" fontId="0" fillId="0" borderId="5" xfId="0" applyBorder="1" applyAlignment="1">
      <alignment horizontal="right" vertical="center"/>
    </xf>
    <xf numFmtId="0" fontId="0" fillId="0" borderId="5" xfId="0" applyBorder="1" applyAlignment="1">
      <alignment horizontal="right"/>
    </xf>
    <xf numFmtId="0" fontId="0" fillId="2" borderId="5" xfId="0" applyFill="1" applyBorder="1" applyAlignment="1">
      <alignment horizontal="right"/>
    </xf>
    <xf numFmtId="0" fontId="6" fillId="2" borderId="5" xfId="0" applyFont="1" applyFill="1" applyBorder="1"/>
    <xf numFmtId="0" fontId="1" fillId="0" borderId="0" xfId="0" applyFont="1"/>
    <xf numFmtId="0" fontId="2" fillId="0" borderId="6" xfId="0" applyFont="1" applyBorder="1" applyAlignment="1">
      <alignment horizontal="center"/>
    </xf>
    <xf numFmtId="0" fontId="0" fillId="0" borderId="5" xfId="0" applyBorder="1" applyAlignment="1">
      <alignment horizontal="left" vertical="center"/>
    </xf>
    <xf numFmtId="0" fontId="0" fillId="0" borderId="5" xfId="0" applyBorder="1" applyAlignment="1">
      <alignment horizontal="left"/>
    </xf>
    <xf numFmtId="15" fontId="4" fillId="0" borderId="5" xfId="0" applyNumberFormat="1" applyFont="1" applyBorder="1"/>
    <xf numFmtId="0" fontId="0" fillId="3" borderId="5" xfId="0" applyFill="1" applyBorder="1" applyAlignment="1">
      <alignment horizontal="right" vertical="center"/>
    </xf>
    <xf numFmtId="15" fontId="0" fillId="3" borderId="5" xfId="0" applyNumberFormat="1" applyFill="1" applyBorder="1" applyAlignment="1">
      <alignment vertical="center"/>
    </xf>
    <xf numFmtId="0" fontId="0" fillId="3" borderId="5" xfId="0" applyFill="1" applyBorder="1" applyAlignment="1">
      <alignment vertical="center"/>
    </xf>
    <xf numFmtId="0" fontId="0" fillId="3" borderId="5" xfId="0" applyFill="1" applyBorder="1" applyAlignment="1">
      <alignment vertical="center" wrapText="1"/>
    </xf>
    <xf numFmtId="0" fontId="0" fillId="3" borderId="5" xfId="0" applyFill="1" applyBorder="1" applyAlignment="1">
      <alignment horizontal="right"/>
    </xf>
    <xf numFmtId="0" fontId="0" fillId="3" borderId="5" xfId="0" applyFill="1" applyBorder="1" applyAlignment="1">
      <alignment horizontal="left"/>
    </xf>
    <xf numFmtId="0" fontId="0" fillId="3" borderId="5" xfId="0" applyFill="1" applyBorder="1"/>
    <xf numFmtId="0" fontId="6" fillId="3" borderId="5" xfId="0" applyFont="1" applyFill="1" applyBorder="1"/>
    <xf numFmtId="0" fontId="0" fillId="3" borderId="2" xfId="0" applyFill="1" applyBorder="1"/>
    <xf numFmtId="0" fontId="0" fillId="3" borderId="3" xfId="0" applyFill="1" applyBorder="1"/>
    <xf numFmtId="0" fontId="0" fillId="3" borderId="0" xfId="0" applyFill="1"/>
    <xf numFmtId="0" fontId="0" fillId="3" borderId="4" xfId="0" applyFill="1" applyBorder="1"/>
    <xf numFmtId="0" fontId="0" fillId="0" borderId="5" xfId="0" applyBorder="1" applyAlignment="1">
      <alignment wrapText="1"/>
    </xf>
    <xf numFmtId="15" fontId="0" fillId="0" borderId="5" xfId="0" quotePrefix="1" applyNumberFormat="1" applyBorder="1" applyAlignment="1">
      <alignment vertical="center"/>
    </xf>
    <xf numFmtId="0" fontId="0" fillId="0" borderId="0" xfId="0" applyAlignment="1">
      <alignment horizontal="left"/>
    </xf>
    <xf numFmtId="0" fontId="0" fillId="0" borderId="0" xfId="0" applyAlignment="1">
      <alignment vertical="center"/>
    </xf>
    <xf numFmtId="0" fontId="2" fillId="0" borderId="7" xfId="0" applyFont="1" applyBorder="1"/>
    <xf numFmtId="0" fontId="2" fillId="0" borderId="5" xfId="0" applyFont="1" applyBorder="1"/>
    <xf numFmtId="0" fontId="8" fillId="0" borderId="0" xfId="0" applyFont="1"/>
    <xf numFmtId="2" fontId="0" fillId="0" borderId="5" xfId="0" applyNumberFormat="1" applyBorder="1"/>
    <xf numFmtId="164" fontId="0" fillId="0" borderId="5" xfId="0" applyNumberFormat="1" applyBorder="1"/>
    <xf numFmtId="165" fontId="0" fillId="0" borderId="5" xfId="0" applyNumberFormat="1" applyBorder="1"/>
    <xf numFmtId="1" fontId="0" fillId="0" borderId="5" xfId="0" applyNumberFormat="1" applyBorder="1"/>
    <xf numFmtId="0" fontId="0" fillId="0" borderId="5" xfId="0" applyBorder="1" applyAlignment="1">
      <alignment horizontal="center" vertical="center"/>
    </xf>
    <xf numFmtId="2" fontId="0" fillId="0" borderId="5" xfId="0" applyNumberFormat="1" applyBorder="1" applyAlignment="1">
      <alignment horizontal="center" vertical="center"/>
    </xf>
    <xf numFmtId="0" fontId="0" fillId="0" borderId="5" xfId="0" applyBorder="1" applyAlignment="1">
      <alignment horizontal="center" vertical="center" wrapText="1"/>
    </xf>
    <xf numFmtId="2" fontId="0" fillId="0" borderId="5" xfId="0" applyNumberFormat="1" applyBorder="1" applyAlignment="1">
      <alignment vertical="center"/>
    </xf>
    <xf numFmtId="164" fontId="0" fillId="0" borderId="5" xfId="0" applyNumberFormat="1" applyBorder="1" applyAlignment="1">
      <alignment vertical="center"/>
    </xf>
    <xf numFmtId="165" fontId="0" fillId="0" borderId="5" xfId="0" applyNumberFormat="1" applyBorder="1" applyAlignment="1">
      <alignment vertical="center"/>
    </xf>
    <xf numFmtId="1" fontId="0" fillId="0" borderId="5" xfId="0" applyNumberFormat="1" applyBorder="1" applyAlignment="1">
      <alignment vertical="center"/>
    </xf>
    <xf numFmtId="1" fontId="0" fillId="0" borderId="5" xfId="0" applyNumberFormat="1" applyBorder="1" applyAlignment="1">
      <alignment horizontal="center" vertical="center"/>
    </xf>
    <xf numFmtId="164" fontId="0" fillId="2" borderId="5" xfId="0" applyNumberFormat="1" applyFill="1" applyBorder="1"/>
    <xf numFmtId="165" fontId="0" fillId="2" borderId="5" xfId="0" applyNumberFormat="1" applyFill="1" applyBorder="1"/>
    <xf numFmtId="0" fontId="0" fillId="2" borderId="5" xfId="0" applyFill="1" applyBorder="1" applyAlignment="1">
      <alignment vertical="center"/>
    </xf>
    <xf numFmtId="2" fontId="0" fillId="2" borderId="5" xfId="0" applyNumberFormat="1" applyFill="1" applyBorder="1"/>
    <xf numFmtId="2" fontId="0" fillId="2" borderId="5" xfId="0" applyNumberFormat="1" applyFill="1" applyBorder="1" applyAlignment="1">
      <alignment vertical="center"/>
    </xf>
    <xf numFmtId="2" fontId="0" fillId="2" borderId="5" xfId="0" applyNumberFormat="1" applyFill="1" applyBorder="1" applyAlignment="1">
      <alignment horizontal="center" vertical="center"/>
    </xf>
    <xf numFmtId="0" fontId="0" fillId="0" borderId="10" xfId="0" applyBorder="1" applyAlignment="1">
      <alignment horizontal="center" vertical="center"/>
    </xf>
    <xf numFmtId="2" fontId="0" fillId="0" borderId="10" xfId="0" applyNumberFormat="1" applyBorder="1" applyAlignment="1">
      <alignment vertical="center"/>
    </xf>
    <xf numFmtId="2" fontId="0" fillId="0" borderId="8" xfId="0" applyNumberFormat="1" applyBorder="1" applyAlignment="1">
      <alignment horizontal="center" vertical="center"/>
    </xf>
    <xf numFmtId="0" fontId="0" fillId="0" borderId="5" xfId="0" applyBorder="1" applyAlignment="1">
      <alignment horizontal="center"/>
    </xf>
    <xf numFmtId="0" fontId="0" fillId="0" borderId="5" xfId="0" applyBorder="1" applyAlignment="1">
      <alignment horizontal="left" wrapText="1"/>
    </xf>
    <xf numFmtId="2" fontId="0" fillId="2" borderId="8" xfId="0" applyNumberFormat="1" applyFill="1" applyBorder="1" applyAlignment="1">
      <alignment horizontal="center" vertical="center"/>
    </xf>
    <xf numFmtId="0" fontId="0" fillId="0" borderId="9" xfId="0" applyBorder="1"/>
    <xf numFmtId="0" fontId="0" fillId="0" borderId="11" xfId="0"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1" fontId="0" fillId="0" borderId="0" xfId="0" applyNumberFormat="1" applyAlignment="1">
      <alignment horizontal="center" vertical="center"/>
    </xf>
    <xf numFmtId="2" fontId="0" fillId="0" borderId="5" xfId="0" applyNumberFormat="1" applyBorder="1" applyAlignment="1">
      <alignment horizontal="center"/>
    </xf>
    <xf numFmtId="0" fontId="0" fillId="0" borderId="12" xfId="0" applyBorder="1"/>
    <xf numFmtId="1" fontId="9" fillId="0" borderId="12" xfId="0" applyNumberFormat="1" applyFont="1" applyBorder="1"/>
    <xf numFmtId="166" fontId="0" fillId="0" borderId="12" xfId="0" applyNumberFormat="1" applyBorder="1"/>
    <xf numFmtId="165" fontId="0" fillId="0" borderId="12" xfId="0" applyNumberFormat="1" applyBorder="1"/>
    <xf numFmtId="1" fontId="0" fillId="0" borderId="12" xfId="0" applyNumberFormat="1" applyBorder="1"/>
    <xf numFmtId="1" fontId="2" fillId="0" borderId="5" xfId="0" applyNumberFormat="1" applyFont="1" applyBorder="1" applyAlignment="1">
      <alignment wrapText="1"/>
    </xf>
    <xf numFmtId="166" fontId="2" fillId="0" borderId="5" xfId="0" applyNumberFormat="1" applyFont="1" applyBorder="1" applyAlignment="1">
      <alignment wrapText="1"/>
    </xf>
    <xf numFmtId="0" fontId="2" fillId="0" borderId="5" xfId="0" applyFont="1" applyBorder="1" applyAlignment="1">
      <alignment wrapText="1"/>
    </xf>
    <xf numFmtId="165" fontId="2" fillId="0" borderId="5" xfId="0" applyNumberFormat="1" applyFont="1" applyBorder="1" applyAlignment="1">
      <alignment wrapText="1"/>
    </xf>
    <xf numFmtId="2" fontId="0" fillId="2" borderId="8" xfId="0" applyNumberFormat="1" applyFill="1" applyBorder="1" applyAlignment="1">
      <alignment horizontal="center" vertical="center"/>
    </xf>
    <xf numFmtId="2" fontId="0" fillId="2" borderId="9" xfId="0" applyNumberFormat="1" applyFill="1" applyBorder="1" applyAlignment="1">
      <alignment horizontal="center" vertical="center"/>
    </xf>
    <xf numFmtId="2" fontId="0" fillId="2" borderId="10" xfId="0" applyNumberFormat="1" applyFill="1" applyBorder="1" applyAlignment="1">
      <alignment horizontal="center" vertical="center"/>
    </xf>
    <xf numFmtId="0" fontId="0" fillId="0" borderId="5" xfId="0" applyBorder="1" applyAlignment="1">
      <alignment horizontal="center" vertical="center"/>
    </xf>
    <xf numFmtId="2" fontId="0" fillId="2" borderId="5" xfId="0" applyNumberFormat="1"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2" fontId="0" fillId="0" borderId="5" xfId="0" applyNumberFormat="1" applyBorder="1" applyAlignment="1">
      <alignment horizontal="center" vertical="center"/>
    </xf>
    <xf numFmtId="2" fontId="0" fillId="0" borderId="8" xfId="0" applyNumberFormat="1" applyBorder="1" applyAlignment="1">
      <alignment horizontal="right" vertical="center"/>
    </xf>
    <xf numFmtId="2" fontId="0" fillId="0" borderId="9" xfId="0" applyNumberFormat="1" applyBorder="1" applyAlignment="1">
      <alignment horizontal="right" vertical="center"/>
    </xf>
    <xf numFmtId="2" fontId="0" fillId="0" borderId="10" xfId="0" applyNumberFormat="1" applyBorder="1" applyAlignment="1">
      <alignment horizontal="right" vertical="center"/>
    </xf>
    <xf numFmtId="2" fontId="0" fillId="0" borderId="8" xfId="0" applyNumberFormat="1" applyBorder="1" applyAlignment="1">
      <alignment vertical="center"/>
    </xf>
    <xf numFmtId="2" fontId="0" fillId="0" borderId="9" xfId="0" applyNumberFormat="1" applyBorder="1" applyAlignment="1">
      <alignment vertical="center"/>
    </xf>
    <xf numFmtId="2" fontId="0" fillId="0" borderId="10" xfId="0" applyNumberFormat="1" applyBorder="1" applyAlignment="1">
      <alignment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8" fillId="0" borderId="5" xfId="0" applyFont="1" applyBorder="1" applyAlignment="1">
      <alignment horizontal="center"/>
    </xf>
    <xf numFmtId="2" fontId="0" fillId="0" borderId="8" xfId="0" applyNumberFormat="1" applyBorder="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1" fontId="0" fillId="0" borderId="10" xfId="0" applyNumberForma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9"/>
  <sheetViews>
    <sheetView zoomScaleNormal="100" workbookViewId="0">
      <selection activeCell="F27" sqref="F27"/>
    </sheetView>
  </sheetViews>
  <sheetFormatPr defaultColWidth="9.140625" defaultRowHeight="15" x14ac:dyDescent="0.25"/>
  <cols>
    <col min="1" max="1" width="23.85546875" style="11" customWidth="1"/>
    <col min="2" max="2" width="11" style="11" customWidth="1"/>
    <col min="3" max="3" width="10.42578125" style="11" customWidth="1"/>
    <col min="4" max="4" width="12.5703125" style="11" customWidth="1"/>
    <col min="5" max="5" width="79.28515625" style="11" hidden="1" customWidth="1"/>
    <col min="6" max="6" width="74.5703125" style="11" customWidth="1"/>
    <col min="7" max="7" width="11.28515625" style="11" customWidth="1"/>
    <col min="8" max="8" width="9.140625" style="11"/>
    <col min="9" max="9" width="10.28515625" style="11" customWidth="1"/>
    <col min="10" max="10" width="10.7109375" style="11" customWidth="1"/>
    <col min="11" max="16384" width="9.140625" style="11"/>
  </cols>
  <sheetData>
    <row r="1" spans="1:10" ht="15.75" x14ac:dyDescent="0.25">
      <c r="A1" s="1" t="s">
        <v>14</v>
      </c>
    </row>
    <row r="2" spans="1:10" x14ac:dyDescent="0.25">
      <c r="A2" s="12" t="s">
        <v>11</v>
      </c>
      <c r="B2" s="12" t="s">
        <v>1</v>
      </c>
      <c r="C2" s="12" t="s">
        <v>12</v>
      </c>
      <c r="D2" s="12" t="s">
        <v>3</v>
      </c>
      <c r="E2" s="12" t="s">
        <v>4</v>
      </c>
      <c r="F2" s="12" t="s">
        <v>5</v>
      </c>
      <c r="G2" s="12" t="s">
        <v>6</v>
      </c>
      <c r="H2" s="12" t="s">
        <v>7</v>
      </c>
      <c r="I2" s="12" t="s">
        <v>8</v>
      </c>
      <c r="J2" s="12" t="s">
        <v>9</v>
      </c>
    </row>
    <row r="3" spans="1:10" hidden="1" x14ac:dyDescent="0.25">
      <c r="A3" s="6" t="s">
        <v>25</v>
      </c>
      <c r="B3" s="8">
        <v>44487</v>
      </c>
      <c r="C3" s="6" t="s">
        <v>18</v>
      </c>
      <c r="D3" s="6" t="s">
        <v>19</v>
      </c>
      <c r="E3" s="6" t="s">
        <v>26</v>
      </c>
      <c r="F3" s="6" t="s">
        <v>33</v>
      </c>
      <c r="G3" s="6" t="s">
        <v>13</v>
      </c>
      <c r="H3" s="13">
        <v>442020</v>
      </c>
      <c r="I3" s="13">
        <v>5413816</v>
      </c>
      <c r="J3" s="13">
        <v>361</v>
      </c>
    </row>
    <row r="4" spans="1:10" hidden="1" x14ac:dyDescent="0.25">
      <c r="A4" s="6" t="s">
        <v>27</v>
      </c>
      <c r="B4" s="8">
        <v>44487</v>
      </c>
      <c r="C4" s="6" t="s">
        <v>18</v>
      </c>
      <c r="D4" s="6" t="s">
        <v>19</v>
      </c>
      <c r="E4" s="6" t="s">
        <v>52</v>
      </c>
      <c r="F4" s="6" t="s">
        <v>28</v>
      </c>
      <c r="G4" s="6" t="s">
        <v>13</v>
      </c>
      <c r="H4" s="13">
        <v>440921</v>
      </c>
      <c r="I4" s="13">
        <v>5412697</v>
      </c>
      <c r="J4" s="13">
        <v>199</v>
      </c>
    </row>
    <row r="5" spans="1:10" hidden="1" x14ac:dyDescent="0.25">
      <c r="A5" s="6" t="s">
        <v>29</v>
      </c>
      <c r="B5" s="8">
        <v>44487</v>
      </c>
      <c r="C5" s="6" t="s">
        <v>18</v>
      </c>
      <c r="D5" s="6" t="s">
        <v>19</v>
      </c>
      <c r="E5" s="6" t="s">
        <v>30</v>
      </c>
      <c r="F5" s="6" t="s">
        <v>53</v>
      </c>
      <c r="G5" s="6" t="s">
        <v>13</v>
      </c>
      <c r="H5" s="13">
        <v>443333</v>
      </c>
      <c r="I5" s="13">
        <v>5414181</v>
      </c>
      <c r="J5" s="13">
        <v>434</v>
      </c>
    </row>
    <row r="6" spans="1:10" hidden="1" x14ac:dyDescent="0.25">
      <c r="A6" s="6" t="s">
        <v>31</v>
      </c>
      <c r="B6" s="8">
        <v>44487</v>
      </c>
      <c r="C6" s="6" t="s">
        <v>18</v>
      </c>
      <c r="D6" s="6" t="s">
        <v>19</v>
      </c>
      <c r="E6" s="6" t="s">
        <v>34</v>
      </c>
      <c r="F6" s="6" t="s">
        <v>35</v>
      </c>
      <c r="G6" s="6" t="s">
        <v>13</v>
      </c>
      <c r="H6" s="13">
        <v>445393</v>
      </c>
      <c r="I6" s="13">
        <v>5413274</v>
      </c>
      <c r="J6" s="13">
        <v>492</v>
      </c>
    </row>
    <row r="7" spans="1:10" hidden="1" x14ac:dyDescent="0.25">
      <c r="A7" s="6" t="s">
        <v>32</v>
      </c>
      <c r="B7" s="8">
        <v>44487</v>
      </c>
      <c r="C7" s="6" t="s">
        <v>18</v>
      </c>
      <c r="D7" s="6" t="s">
        <v>19</v>
      </c>
      <c r="E7" s="6" t="s">
        <v>36</v>
      </c>
      <c r="F7" s="6" t="s">
        <v>35</v>
      </c>
      <c r="G7" s="6" t="s">
        <v>13</v>
      </c>
      <c r="H7" s="13">
        <v>445590</v>
      </c>
      <c r="I7" s="13">
        <v>5413067</v>
      </c>
      <c r="J7" s="13">
        <v>519</v>
      </c>
    </row>
    <row r="8" spans="1:10" hidden="1" x14ac:dyDescent="0.25">
      <c r="A8" s="6" t="s">
        <v>37</v>
      </c>
      <c r="B8" s="8">
        <v>44487</v>
      </c>
      <c r="C8" s="6" t="s">
        <v>18</v>
      </c>
      <c r="D8" s="6" t="s">
        <v>19</v>
      </c>
      <c r="E8" s="6" t="s">
        <v>39</v>
      </c>
      <c r="F8" s="6" t="s">
        <v>38</v>
      </c>
      <c r="G8" s="6" t="s">
        <v>13</v>
      </c>
      <c r="H8" s="13">
        <v>441319</v>
      </c>
      <c r="I8" s="13">
        <v>5412945</v>
      </c>
      <c r="J8" s="13">
        <v>362</v>
      </c>
    </row>
    <row r="9" spans="1:10" hidden="1" x14ac:dyDescent="0.25">
      <c r="A9" s="6" t="s">
        <v>40</v>
      </c>
      <c r="B9" s="8">
        <v>44487</v>
      </c>
      <c r="C9" s="6" t="s">
        <v>18</v>
      </c>
      <c r="D9" s="6" t="s">
        <v>19</v>
      </c>
      <c r="E9" s="6" t="s">
        <v>41</v>
      </c>
      <c r="F9" s="6" t="s">
        <v>42</v>
      </c>
      <c r="G9" s="6" t="s">
        <v>13</v>
      </c>
      <c r="H9" s="13">
        <v>441652</v>
      </c>
      <c r="I9" s="13">
        <v>5412598</v>
      </c>
      <c r="J9" s="13">
        <v>386</v>
      </c>
    </row>
    <row r="10" spans="1:10" hidden="1" x14ac:dyDescent="0.25">
      <c r="A10" s="6" t="s">
        <v>43</v>
      </c>
      <c r="B10" s="8">
        <v>44487</v>
      </c>
      <c r="C10" s="6" t="s">
        <v>18</v>
      </c>
      <c r="D10" s="6" t="s">
        <v>19</v>
      </c>
      <c r="E10" s="6" t="s">
        <v>51</v>
      </c>
      <c r="F10" s="6" t="s">
        <v>44</v>
      </c>
      <c r="G10" s="6" t="s">
        <v>13</v>
      </c>
      <c r="H10" s="13">
        <v>441761</v>
      </c>
      <c r="I10" s="13">
        <v>5412786</v>
      </c>
      <c r="J10" s="13">
        <v>401</v>
      </c>
    </row>
    <row r="11" spans="1:10" hidden="1" x14ac:dyDescent="0.25">
      <c r="A11" s="6" t="s">
        <v>45</v>
      </c>
      <c r="B11" s="8">
        <v>44487</v>
      </c>
      <c r="C11" s="6" t="s">
        <v>18</v>
      </c>
      <c r="D11" s="6" t="s">
        <v>19</v>
      </c>
      <c r="E11" s="6" t="s">
        <v>46</v>
      </c>
      <c r="F11" s="13"/>
      <c r="G11" s="6" t="s">
        <v>13</v>
      </c>
      <c r="H11" s="13">
        <v>442661</v>
      </c>
      <c r="I11" s="13">
        <v>5411884</v>
      </c>
      <c r="J11" s="13">
        <v>511</v>
      </c>
    </row>
    <row r="12" spans="1:10" hidden="1" x14ac:dyDescent="0.25">
      <c r="A12" s="6" t="s">
        <v>330</v>
      </c>
      <c r="B12" s="8">
        <v>44625</v>
      </c>
      <c r="C12" s="6" t="s">
        <v>18</v>
      </c>
      <c r="D12" s="6" t="s">
        <v>19</v>
      </c>
      <c r="E12" s="6" t="s">
        <v>323</v>
      </c>
      <c r="F12" s="13"/>
      <c r="G12" s="6" t="s">
        <v>13</v>
      </c>
      <c r="H12" s="13">
        <v>443212</v>
      </c>
      <c r="I12" s="13">
        <v>5412806</v>
      </c>
      <c r="J12" s="13">
        <v>636</v>
      </c>
    </row>
    <row r="13" spans="1:10" hidden="1" x14ac:dyDescent="0.25">
      <c r="A13" s="6" t="s">
        <v>325</v>
      </c>
      <c r="B13" s="8">
        <v>44625</v>
      </c>
      <c r="C13" s="6" t="s">
        <v>18</v>
      </c>
      <c r="D13" s="6" t="s">
        <v>19</v>
      </c>
      <c r="E13" s="6" t="s">
        <v>326</v>
      </c>
      <c r="F13" s="13"/>
      <c r="G13" s="6" t="s">
        <v>13</v>
      </c>
      <c r="H13" s="13">
        <v>443294</v>
      </c>
      <c r="I13" s="13">
        <v>5412624</v>
      </c>
      <c r="J13" s="13">
        <v>635</v>
      </c>
    </row>
    <row r="14" spans="1:10" hidden="1" x14ac:dyDescent="0.25">
      <c r="A14" s="6" t="s">
        <v>331</v>
      </c>
      <c r="B14" s="8">
        <v>44625</v>
      </c>
      <c r="C14" s="6" t="s">
        <v>18</v>
      </c>
      <c r="D14" s="6" t="s">
        <v>19</v>
      </c>
      <c r="E14" s="6" t="s">
        <v>324</v>
      </c>
      <c r="F14" s="13"/>
      <c r="G14" s="6" t="s">
        <v>13</v>
      </c>
      <c r="H14" s="13">
        <v>443266</v>
      </c>
      <c r="I14" s="13">
        <v>5412619</v>
      </c>
      <c r="J14" s="13">
        <v>631</v>
      </c>
    </row>
    <row r="15" spans="1:10" hidden="1" x14ac:dyDescent="0.25">
      <c r="A15" s="6" t="s">
        <v>329</v>
      </c>
      <c r="B15" s="37">
        <v>44625</v>
      </c>
      <c r="C15" s="6" t="s">
        <v>18</v>
      </c>
      <c r="D15" s="6" t="s">
        <v>19</v>
      </c>
      <c r="E15" s="6" t="s">
        <v>328</v>
      </c>
      <c r="F15" s="6" t="s">
        <v>327</v>
      </c>
      <c r="G15" s="6" t="s">
        <v>13</v>
      </c>
      <c r="H15" s="6">
        <v>444768</v>
      </c>
      <c r="I15" s="6">
        <v>5413303</v>
      </c>
      <c r="J15" s="6">
        <v>578</v>
      </c>
    </row>
    <row r="16" spans="1:10" hidden="1" x14ac:dyDescent="0.25">
      <c r="A16" s="6" t="s">
        <v>317</v>
      </c>
      <c r="B16" s="37">
        <v>44625</v>
      </c>
      <c r="C16" s="6" t="s">
        <v>18</v>
      </c>
      <c r="D16" s="6" t="s">
        <v>19</v>
      </c>
      <c r="E16" s="6" t="s">
        <v>320</v>
      </c>
      <c r="F16" s="13"/>
      <c r="G16" s="6" t="s">
        <v>13</v>
      </c>
      <c r="H16" s="6">
        <v>444720</v>
      </c>
      <c r="I16" s="6">
        <v>5413351</v>
      </c>
      <c r="J16" s="6">
        <v>579</v>
      </c>
    </row>
    <row r="17" spans="1:10" hidden="1" x14ac:dyDescent="0.25">
      <c r="A17" s="6" t="s">
        <v>318</v>
      </c>
      <c r="B17" s="37">
        <v>44625</v>
      </c>
      <c r="C17" s="6" t="s">
        <v>18</v>
      </c>
      <c r="D17" s="6" t="s">
        <v>19</v>
      </c>
      <c r="E17" s="6" t="s">
        <v>322</v>
      </c>
      <c r="F17" s="13"/>
      <c r="G17" s="6" t="s">
        <v>13</v>
      </c>
      <c r="H17" s="13">
        <v>444470</v>
      </c>
      <c r="I17" s="13">
        <v>5413451</v>
      </c>
      <c r="J17" s="13">
        <v>582</v>
      </c>
    </row>
    <row r="18" spans="1:10" hidden="1" x14ac:dyDescent="0.25">
      <c r="A18" s="6" t="s">
        <v>319</v>
      </c>
      <c r="B18" s="37">
        <v>44625</v>
      </c>
      <c r="C18" s="6" t="s">
        <v>18</v>
      </c>
      <c r="D18" s="6" t="s">
        <v>19</v>
      </c>
      <c r="E18" s="6" t="s">
        <v>321</v>
      </c>
      <c r="F18" s="13"/>
      <c r="G18" s="6" t="s">
        <v>13</v>
      </c>
      <c r="H18" s="6">
        <v>444422</v>
      </c>
      <c r="I18" s="6">
        <v>5413481</v>
      </c>
      <c r="J18" s="6">
        <v>580</v>
      </c>
    </row>
    <row r="19" spans="1:10" x14ac:dyDescent="0.25">
      <c r="A19" s="6" t="s">
        <v>374</v>
      </c>
      <c r="B19" s="51">
        <v>44882</v>
      </c>
      <c r="C19" s="6" t="s">
        <v>375</v>
      </c>
      <c r="D19" s="6" t="s">
        <v>19</v>
      </c>
      <c r="E19" s="13"/>
      <c r="F19" s="6" t="s">
        <v>376</v>
      </c>
      <c r="G19" s="6" t="s">
        <v>13</v>
      </c>
      <c r="H19" s="6">
        <v>442396</v>
      </c>
      <c r="I19" s="6">
        <v>5414472</v>
      </c>
      <c r="J19" s="13"/>
    </row>
  </sheetData>
  <pageMargins left="0.70866141732283472" right="0.70866141732283472" top="0.74803149606299213" bottom="0.74803149606299213" header="0.31496062992125984" footer="0.31496062992125984"/>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C2D5E-2219-493D-BA83-CB6EF59BA1CB}">
  <dimension ref="A1:U100"/>
  <sheetViews>
    <sheetView tabSelected="1" zoomScale="75" zoomScaleNormal="75" workbookViewId="0">
      <selection activeCell="W93" sqref="W93"/>
    </sheetView>
  </sheetViews>
  <sheetFormatPr defaultRowHeight="15" x14ac:dyDescent="0.25"/>
  <cols>
    <col min="1" max="1" width="10.85546875" customWidth="1"/>
    <col min="2" max="2" width="10.28515625" customWidth="1"/>
    <col min="3" max="3" width="20.7109375" customWidth="1"/>
    <col min="4" max="5" width="16" customWidth="1"/>
    <col min="6" max="6" width="8.7109375" customWidth="1"/>
    <col min="7" max="7" width="9" customWidth="1"/>
    <col min="8" max="8" width="17.28515625" customWidth="1"/>
    <col min="9" max="9" width="17.42578125" customWidth="1"/>
    <col min="10" max="10" width="9.5703125" customWidth="1"/>
    <col min="11" max="11" width="11.7109375" customWidth="1"/>
    <col min="12" max="12" width="12.42578125" customWidth="1"/>
    <col min="13" max="13" width="9.5703125" customWidth="1"/>
    <col min="14" max="14" width="12.28515625" customWidth="1"/>
    <col min="15" max="15" width="11.140625" customWidth="1"/>
    <col min="16" max="16" width="13.42578125" customWidth="1"/>
    <col min="17" max="17" width="6.42578125" customWidth="1"/>
    <col min="18" max="18" width="9.140625" customWidth="1"/>
    <col min="19" max="19" width="10" customWidth="1"/>
    <col min="20" max="20" width="11.140625" customWidth="1"/>
    <col min="21" max="21" width="46.42578125" customWidth="1"/>
  </cols>
  <sheetData>
    <row r="1" spans="1:21" ht="15.75" x14ac:dyDescent="0.25">
      <c r="A1" s="88" t="s">
        <v>557</v>
      </c>
      <c r="B1" s="89"/>
      <c r="C1" s="87"/>
      <c r="D1" s="87"/>
      <c r="E1" s="87"/>
      <c r="F1" s="87"/>
      <c r="G1" s="90"/>
      <c r="H1" s="87"/>
      <c r="I1" s="87"/>
      <c r="J1" s="91"/>
      <c r="K1" s="91"/>
      <c r="L1" s="87"/>
      <c r="M1" s="87"/>
      <c r="N1" s="87"/>
      <c r="O1" s="87"/>
      <c r="P1" s="87"/>
      <c r="Q1" s="87"/>
      <c r="R1" s="87"/>
      <c r="S1" s="87"/>
      <c r="T1" s="87"/>
      <c r="U1" s="87"/>
    </row>
    <row r="2" spans="1:21" ht="26.1" customHeight="1" x14ac:dyDescent="0.25">
      <c r="A2" s="92" t="s">
        <v>0</v>
      </c>
      <c r="B2" s="93" t="s">
        <v>1</v>
      </c>
      <c r="C2" s="94" t="s">
        <v>2</v>
      </c>
      <c r="D2" s="94" t="s">
        <v>3</v>
      </c>
      <c r="E2" s="94" t="s">
        <v>544</v>
      </c>
      <c r="F2" s="94" t="s">
        <v>545</v>
      </c>
      <c r="G2" s="95" t="s">
        <v>548</v>
      </c>
      <c r="H2" s="94" t="s">
        <v>560</v>
      </c>
      <c r="I2" s="94" t="s">
        <v>549</v>
      </c>
      <c r="J2" s="92" t="s">
        <v>550</v>
      </c>
      <c r="K2" s="92" t="s">
        <v>551</v>
      </c>
      <c r="L2" s="94" t="s">
        <v>558</v>
      </c>
      <c r="M2" s="94" t="s">
        <v>552</v>
      </c>
      <c r="N2" s="94" t="s">
        <v>553</v>
      </c>
      <c r="O2" s="94" t="s">
        <v>554</v>
      </c>
      <c r="P2" s="94" t="s">
        <v>555</v>
      </c>
      <c r="Q2" s="94" t="s">
        <v>6</v>
      </c>
      <c r="R2" s="94" t="s">
        <v>7</v>
      </c>
      <c r="S2" s="94" t="s">
        <v>8</v>
      </c>
      <c r="T2" s="94" t="s">
        <v>9</v>
      </c>
      <c r="U2" s="94" t="s">
        <v>556</v>
      </c>
    </row>
    <row r="3" spans="1:21" x14ac:dyDescent="0.25">
      <c r="A3" s="6">
        <v>109701</v>
      </c>
      <c r="B3" s="8">
        <v>45218</v>
      </c>
      <c r="C3" s="6" t="s">
        <v>559</v>
      </c>
      <c r="D3" s="6" t="s">
        <v>19</v>
      </c>
      <c r="E3" s="6" t="s">
        <v>546</v>
      </c>
      <c r="F3" s="6" t="s">
        <v>547</v>
      </c>
      <c r="G3" s="6">
        <v>0.4</v>
      </c>
      <c r="H3" s="6" t="s">
        <v>569</v>
      </c>
      <c r="I3" s="6" t="s">
        <v>561</v>
      </c>
      <c r="J3" s="6">
        <v>0</v>
      </c>
      <c r="K3" s="6">
        <v>20</v>
      </c>
      <c r="L3" s="6">
        <v>150</v>
      </c>
      <c r="M3" s="6" t="s">
        <v>562</v>
      </c>
      <c r="N3" s="6" t="s">
        <v>563</v>
      </c>
      <c r="O3" s="6" t="s">
        <v>564</v>
      </c>
      <c r="P3" s="6" t="s">
        <v>565</v>
      </c>
      <c r="Q3" s="6" t="s">
        <v>13</v>
      </c>
      <c r="R3" s="6">
        <v>442318</v>
      </c>
      <c r="S3" s="6">
        <v>5412804</v>
      </c>
      <c r="T3" s="6">
        <v>517</v>
      </c>
      <c r="U3" s="6" t="s">
        <v>566</v>
      </c>
    </row>
    <row r="4" spans="1:21" x14ac:dyDescent="0.25">
      <c r="A4" s="6">
        <v>109702</v>
      </c>
      <c r="B4" s="8">
        <v>45218</v>
      </c>
      <c r="C4" s="6" t="s">
        <v>559</v>
      </c>
      <c r="D4" s="6" t="s">
        <v>19</v>
      </c>
      <c r="E4" s="6" t="s">
        <v>546</v>
      </c>
      <c r="F4" s="6" t="s">
        <v>567</v>
      </c>
      <c r="G4" s="6">
        <v>0.5</v>
      </c>
      <c r="H4" s="6" t="s">
        <v>568</v>
      </c>
      <c r="I4" s="6" t="s">
        <v>570</v>
      </c>
      <c r="J4" s="6">
        <v>0</v>
      </c>
      <c r="K4" s="6">
        <v>10</v>
      </c>
      <c r="L4" s="6">
        <v>240</v>
      </c>
      <c r="M4" s="6" t="s">
        <v>562</v>
      </c>
      <c r="N4" s="6" t="s">
        <v>563</v>
      </c>
      <c r="O4" s="6" t="s">
        <v>564</v>
      </c>
      <c r="P4" s="6" t="s">
        <v>565</v>
      </c>
      <c r="Q4" s="6" t="s">
        <v>13</v>
      </c>
      <c r="R4" s="6">
        <v>442320</v>
      </c>
      <c r="S4" s="6">
        <v>5412821</v>
      </c>
      <c r="T4" s="6">
        <v>519</v>
      </c>
      <c r="U4" s="6" t="s">
        <v>566</v>
      </c>
    </row>
    <row r="5" spans="1:21" x14ac:dyDescent="0.25">
      <c r="A5" s="6">
        <v>109703</v>
      </c>
      <c r="B5" s="8">
        <v>45218</v>
      </c>
      <c r="C5" s="6" t="s">
        <v>559</v>
      </c>
      <c r="D5" s="6" t="s">
        <v>19</v>
      </c>
      <c r="E5" s="6" t="s">
        <v>546</v>
      </c>
      <c r="F5" s="6" t="s">
        <v>571</v>
      </c>
      <c r="G5" s="6">
        <v>0.45</v>
      </c>
      <c r="H5" s="6" t="s">
        <v>572</v>
      </c>
      <c r="I5" s="6" t="s">
        <v>573</v>
      </c>
      <c r="J5" s="6">
        <v>0</v>
      </c>
      <c r="K5" s="6">
        <v>5</v>
      </c>
      <c r="L5" s="6">
        <v>20</v>
      </c>
      <c r="M5" s="6" t="s">
        <v>562</v>
      </c>
      <c r="N5" s="6" t="s">
        <v>574</v>
      </c>
      <c r="O5" s="6" t="s">
        <v>564</v>
      </c>
      <c r="P5" s="6" t="s">
        <v>565</v>
      </c>
      <c r="Q5" s="6" t="s">
        <v>13</v>
      </c>
      <c r="R5" s="6">
        <v>442321</v>
      </c>
      <c r="S5" s="6">
        <v>5412843</v>
      </c>
      <c r="T5" s="6">
        <v>519</v>
      </c>
      <c r="U5" s="6"/>
    </row>
    <row r="6" spans="1:21" x14ac:dyDescent="0.25">
      <c r="A6" s="6">
        <v>109704</v>
      </c>
      <c r="B6" s="8">
        <v>45218</v>
      </c>
      <c r="C6" s="6" t="s">
        <v>559</v>
      </c>
      <c r="D6" s="6" t="s">
        <v>19</v>
      </c>
      <c r="E6" s="6" t="s">
        <v>546</v>
      </c>
      <c r="F6" s="6" t="s">
        <v>575</v>
      </c>
      <c r="G6" s="6">
        <v>0.5</v>
      </c>
      <c r="H6" s="6" t="s">
        <v>576</v>
      </c>
      <c r="I6" s="6" t="s">
        <v>577</v>
      </c>
      <c r="J6" s="6">
        <v>0</v>
      </c>
      <c r="K6" s="6">
        <v>50</v>
      </c>
      <c r="L6" s="6">
        <v>25</v>
      </c>
      <c r="M6" s="6" t="s">
        <v>562</v>
      </c>
      <c r="N6" s="6" t="s">
        <v>578</v>
      </c>
      <c r="O6" s="6" t="s">
        <v>564</v>
      </c>
      <c r="P6" s="6" t="s">
        <v>565</v>
      </c>
      <c r="Q6" s="6" t="s">
        <v>13</v>
      </c>
      <c r="R6" s="6">
        <v>442320</v>
      </c>
      <c r="S6" s="6">
        <v>5412862</v>
      </c>
      <c r="T6" s="6">
        <v>513</v>
      </c>
      <c r="U6" s="6"/>
    </row>
    <row r="7" spans="1:21" x14ac:dyDescent="0.25">
      <c r="A7" s="6">
        <v>109705</v>
      </c>
      <c r="B7" s="8">
        <v>45218</v>
      </c>
      <c r="C7" s="6" t="s">
        <v>559</v>
      </c>
      <c r="D7" s="6" t="s">
        <v>19</v>
      </c>
      <c r="E7" s="6" t="s">
        <v>546</v>
      </c>
      <c r="F7" s="6" t="s">
        <v>579</v>
      </c>
      <c r="G7" s="6">
        <v>0.5</v>
      </c>
      <c r="H7" s="6" t="s">
        <v>580</v>
      </c>
      <c r="I7" s="6" t="s">
        <v>573</v>
      </c>
      <c r="J7" s="6">
        <v>0</v>
      </c>
      <c r="K7" s="6">
        <v>25</v>
      </c>
      <c r="L7" s="6">
        <v>40</v>
      </c>
      <c r="M7" s="6" t="s">
        <v>562</v>
      </c>
      <c r="N7" s="6" t="s">
        <v>581</v>
      </c>
      <c r="O7" s="6" t="s">
        <v>564</v>
      </c>
      <c r="P7" s="6" t="s">
        <v>565</v>
      </c>
      <c r="Q7" s="6" t="s">
        <v>13</v>
      </c>
      <c r="R7" s="6">
        <v>442319</v>
      </c>
      <c r="S7" s="6">
        <v>5412884</v>
      </c>
      <c r="T7" s="6">
        <v>505</v>
      </c>
      <c r="U7" s="6" t="s">
        <v>582</v>
      </c>
    </row>
    <row r="8" spans="1:21" x14ac:dyDescent="0.25">
      <c r="A8" s="6">
        <v>109706</v>
      </c>
      <c r="B8" s="8">
        <v>45218</v>
      </c>
      <c r="C8" s="6" t="s">
        <v>559</v>
      </c>
      <c r="D8" s="6" t="s">
        <v>19</v>
      </c>
      <c r="E8" s="6" t="s">
        <v>546</v>
      </c>
      <c r="F8" s="6" t="s">
        <v>583</v>
      </c>
      <c r="G8" s="6">
        <v>0.6</v>
      </c>
      <c r="H8" s="6" t="s">
        <v>584</v>
      </c>
      <c r="I8" s="6" t="s">
        <v>585</v>
      </c>
      <c r="J8" s="6">
        <v>0</v>
      </c>
      <c r="K8" s="6">
        <v>5</v>
      </c>
      <c r="L8" s="6">
        <v>300</v>
      </c>
      <c r="M8" s="6" t="s">
        <v>562</v>
      </c>
      <c r="N8" s="6" t="s">
        <v>586</v>
      </c>
      <c r="O8" s="6" t="s">
        <v>564</v>
      </c>
      <c r="P8" s="6" t="s">
        <v>565</v>
      </c>
      <c r="Q8" s="6" t="s">
        <v>13</v>
      </c>
      <c r="R8" s="6">
        <v>442320</v>
      </c>
      <c r="S8" s="6">
        <v>5412901</v>
      </c>
      <c r="T8" s="6">
        <v>502</v>
      </c>
      <c r="U8" s="6" t="s">
        <v>587</v>
      </c>
    </row>
    <row r="9" spans="1:21" x14ac:dyDescent="0.25">
      <c r="A9" s="6">
        <v>109707</v>
      </c>
      <c r="B9" s="8">
        <v>45218</v>
      </c>
      <c r="C9" s="6" t="s">
        <v>559</v>
      </c>
      <c r="D9" s="6" t="s">
        <v>19</v>
      </c>
      <c r="E9" s="6" t="s">
        <v>546</v>
      </c>
      <c r="F9" s="6" t="s">
        <v>588</v>
      </c>
      <c r="G9" s="6">
        <v>0.45</v>
      </c>
      <c r="H9" s="6" t="s">
        <v>569</v>
      </c>
      <c r="I9" s="6" t="s">
        <v>585</v>
      </c>
      <c r="J9" s="6">
        <v>0</v>
      </c>
      <c r="K9" s="6">
        <v>7</v>
      </c>
      <c r="L9" s="6">
        <v>300</v>
      </c>
      <c r="M9" s="6" t="s">
        <v>562</v>
      </c>
      <c r="N9" s="6" t="s">
        <v>586</v>
      </c>
      <c r="O9" s="6" t="s">
        <v>564</v>
      </c>
      <c r="P9" s="6" t="s">
        <v>565</v>
      </c>
      <c r="Q9" s="6" t="s">
        <v>13</v>
      </c>
      <c r="R9" s="6">
        <v>442298</v>
      </c>
      <c r="S9" s="6">
        <v>5412901</v>
      </c>
      <c r="T9" s="6">
        <v>505</v>
      </c>
      <c r="U9" s="6" t="s">
        <v>587</v>
      </c>
    </row>
    <row r="10" spans="1:21" x14ac:dyDescent="0.25">
      <c r="A10" s="6">
        <v>109708</v>
      </c>
      <c r="B10" s="8">
        <v>45218</v>
      </c>
      <c r="C10" s="6" t="s">
        <v>559</v>
      </c>
      <c r="D10" s="6" t="s">
        <v>19</v>
      </c>
      <c r="E10" s="6" t="s">
        <v>546</v>
      </c>
      <c r="F10" s="6" t="s">
        <v>589</v>
      </c>
      <c r="G10" s="6">
        <v>0.5</v>
      </c>
      <c r="H10" s="6" t="s">
        <v>569</v>
      </c>
      <c r="I10" s="6" t="s">
        <v>577</v>
      </c>
      <c r="J10" s="6">
        <v>0</v>
      </c>
      <c r="K10" s="6">
        <v>48</v>
      </c>
      <c r="L10" s="6">
        <v>30</v>
      </c>
      <c r="M10" s="6" t="s">
        <v>562</v>
      </c>
      <c r="N10" s="6" t="s">
        <v>590</v>
      </c>
      <c r="O10" s="6" t="s">
        <v>564</v>
      </c>
      <c r="P10" s="6" t="s">
        <v>565</v>
      </c>
      <c r="Q10" s="6" t="s">
        <v>13</v>
      </c>
      <c r="R10" s="6">
        <v>442299</v>
      </c>
      <c r="S10" s="6">
        <v>5412885</v>
      </c>
      <c r="T10" s="6">
        <v>508</v>
      </c>
      <c r="U10" s="6" t="s">
        <v>591</v>
      </c>
    </row>
    <row r="11" spans="1:21" x14ac:dyDescent="0.25">
      <c r="A11" s="6">
        <v>109709</v>
      </c>
      <c r="B11" s="8">
        <v>45218</v>
      </c>
      <c r="C11" s="6" t="s">
        <v>559</v>
      </c>
      <c r="D11" s="6" t="s">
        <v>19</v>
      </c>
      <c r="E11" s="6" t="s">
        <v>546</v>
      </c>
      <c r="F11" s="6" t="s">
        <v>592</v>
      </c>
      <c r="G11" s="6">
        <v>0.6</v>
      </c>
      <c r="H11" s="6" t="s">
        <v>593</v>
      </c>
      <c r="I11" s="6" t="s">
        <v>585</v>
      </c>
      <c r="J11" s="6">
        <v>0</v>
      </c>
      <c r="K11" s="6">
        <v>3</v>
      </c>
      <c r="L11" s="6">
        <v>260</v>
      </c>
      <c r="M11" s="6" t="s">
        <v>562</v>
      </c>
      <c r="N11" s="6" t="s">
        <v>574</v>
      </c>
      <c r="O11" s="6" t="s">
        <v>564</v>
      </c>
      <c r="P11" s="6" t="s">
        <v>565</v>
      </c>
      <c r="Q11" s="6" t="s">
        <v>13</v>
      </c>
      <c r="R11" s="6">
        <v>442297</v>
      </c>
      <c r="S11" s="6">
        <v>5412863</v>
      </c>
      <c r="T11" s="6">
        <v>518</v>
      </c>
      <c r="U11" s="6"/>
    </row>
    <row r="12" spans="1:21" x14ac:dyDescent="0.25">
      <c r="A12" s="6">
        <v>109710</v>
      </c>
      <c r="B12" s="8">
        <v>45218</v>
      </c>
      <c r="C12" s="6" t="s">
        <v>559</v>
      </c>
      <c r="D12" s="6" t="s">
        <v>19</v>
      </c>
      <c r="E12" s="6" t="s">
        <v>546</v>
      </c>
      <c r="F12" s="6" t="s">
        <v>594</v>
      </c>
      <c r="G12" s="6">
        <v>0.4</v>
      </c>
      <c r="H12" s="6" t="s">
        <v>595</v>
      </c>
      <c r="I12" s="6" t="s">
        <v>585</v>
      </c>
      <c r="J12" s="6" t="s">
        <v>597</v>
      </c>
      <c r="K12" s="6">
        <v>2</v>
      </c>
      <c r="L12" s="6" t="s">
        <v>596</v>
      </c>
      <c r="M12" s="6" t="s">
        <v>562</v>
      </c>
      <c r="N12" s="6" t="s">
        <v>598</v>
      </c>
      <c r="O12" s="6" t="s">
        <v>564</v>
      </c>
      <c r="P12" s="6" t="s">
        <v>565</v>
      </c>
      <c r="Q12" s="6" t="s">
        <v>13</v>
      </c>
      <c r="R12" s="6">
        <v>442297</v>
      </c>
      <c r="S12" s="6">
        <v>5412841</v>
      </c>
      <c r="T12" s="6">
        <v>520</v>
      </c>
      <c r="U12" s="6" t="s">
        <v>599</v>
      </c>
    </row>
    <row r="13" spans="1:21" x14ac:dyDescent="0.25">
      <c r="A13" s="6">
        <v>109711</v>
      </c>
      <c r="B13" s="8">
        <v>45218</v>
      </c>
      <c r="C13" s="6" t="s">
        <v>559</v>
      </c>
      <c r="D13" s="6" t="s">
        <v>19</v>
      </c>
      <c r="E13" s="6" t="s">
        <v>546</v>
      </c>
      <c r="F13" s="6" t="s">
        <v>600</v>
      </c>
      <c r="G13" s="6">
        <v>0.6</v>
      </c>
      <c r="H13" s="6" t="s">
        <v>601</v>
      </c>
      <c r="I13" s="6" t="s">
        <v>573</v>
      </c>
      <c r="J13" s="6">
        <v>1</v>
      </c>
      <c r="K13" s="6">
        <v>30</v>
      </c>
      <c r="L13" s="6">
        <v>40</v>
      </c>
      <c r="M13" s="6" t="s">
        <v>602</v>
      </c>
      <c r="N13" s="6" t="s">
        <v>574</v>
      </c>
      <c r="O13" s="6" t="s">
        <v>564</v>
      </c>
      <c r="P13" s="6" t="s">
        <v>565</v>
      </c>
      <c r="Q13" s="6" t="s">
        <v>13</v>
      </c>
      <c r="R13" s="6">
        <v>442298</v>
      </c>
      <c r="S13" s="6">
        <v>5412821</v>
      </c>
      <c r="T13" s="6">
        <v>526</v>
      </c>
      <c r="U13" s="6" t="s">
        <v>603</v>
      </c>
    </row>
    <row r="14" spans="1:21" x14ac:dyDescent="0.25">
      <c r="A14" s="6">
        <v>109712</v>
      </c>
      <c r="B14" s="8">
        <v>45218</v>
      </c>
      <c r="C14" s="6" t="s">
        <v>559</v>
      </c>
      <c r="D14" s="6" t="s">
        <v>19</v>
      </c>
      <c r="E14" s="6" t="s">
        <v>546</v>
      </c>
      <c r="F14" s="6" t="s">
        <v>604</v>
      </c>
      <c r="G14" s="6">
        <v>0.55000000000000004</v>
      </c>
      <c r="H14" s="6" t="s">
        <v>605</v>
      </c>
      <c r="I14" s="6" t="s">
        <v>573</v>
      </c>
      <c r="J14" s="6">
        <v>15</v>
      </c>
      <c r="K14" s="6">
        <v>30</v>
      </c>
      <c r="L14" s="6">
        <v>160</v>
      </c>
      <c r="M14" s="6" t="s">
        <v>602</v>
      </c>
      <c r="N14" s="6" t="s">
        <v>578</v>
      </c>
      <c r="O14" s="6" t="s">
        <v>564</v>
      </c>
      <c r="P14" s="6" t="s">
        <v>565</v>
      </c>
      <c r="Q14" s="6" t="s">
        <v>13</v>
      </c>
      <c r="R14" s="6">
        <v>442297</v>
      </c>
      <c r="S14" s="6">
        <v>5412799</v>
      </c>
      <c r="T14" s="6">
        <v>519</v>
      </c>
      <c r="U14" s="6" t="s">
        <v>606</v>
      </c>
    </row>
    <row r="15" spans="1:21" x14ac:dyDescent="0.25">
      <c r="A15" s="6">
        <v>109713</v>
      </c>
      <c r="B15" s="8">
        <v>45218</v>
      </c>
      <c r="C15" s="6" t="s">
        <v>559</v>
      </c>
      <c r="D15" s="6" t="s">
        <v>19</v>
      </c>
      <c r="E15" s="6" t="s">
        <v>546</v>
      </c>
      <c r="F15" s="6" t="s">
        <v>607</v>
      </c>
      <c r="G15" s="6">
        <v>0.45</v>
      </c>
      <c r="H15" s="6" t="s">
        <v>608</v>
      </c>
      <c r="I15" s="6" t="s">
        <v>573</v>
      </c>
      <c r="J15" s="6">
        <v>0</v>
      </c>
      <c r="K15" s="6">
        <v>40</v>
      </c>
      <c r="L15" s="6">
        <v>240</v>
      </c>
      <c r="M15" s="6" t="s">
        <v>562</v>
      </c>
      <c r="N15" s="6" t="s">
        <v>609</v>
      </c>
      <c r="O15" s="6" t="s">
        <v>564</v>
      </c>
      <c r="P15" s="6" t="s">
        <v>565</v>
      </c>
      <c r="Q15" s="6" t="s">
        <v>13</v>
      </c>
      <c r="R15" s="6">
        <v>442280</v>
      </c>
      <c r="S15" s="6">
        <v>5412804</v>
      </c>
      <c r="T15" s="6">
        <v>514</v>
      </c>
      <c r="U15" s="6" t="s">
        <v>610</v>
      </c>
    </row>
    <row r="16" spans="1:21" x14ac:dyDescent="0.25">
      <c r="A16" s="6">
        <v>109714</v>
      </c>
      <c r="B16" s="8">
        <v>45218</v>
      </c>
      <c r="C16" s="6" t="s">
        <v>559</v>
      </c>
      <c r="D16" s="6" t="s">
        <v>19</v>
      </c>
      <c r="E16" s="6" t="s">
        <v>546</v>
      </c>
      <c r="F16" s="6" t="s">
        <v>611</v>
      </c>
      <c r="G16" s="6">
        <v>0.4</v>
      </c>
      <c r="H16" s="6" t="s">
        <v>612</v>
      </c>
      <c r="I16" s="6" t="s">
        <v>561</v>
      </c>
      <c r="J16" s="6">
        <v>10</v>
      </c>
      <c r="K16" s="6">
        <v>20</v>
      </c>
      <c r="L16" s="6">
        <v>270</v>
      </c>
      <c r="M16" s="6" t="s">
        <v>562</v>
      </c>
      <c r="N16" s="6" t="s">
        <v>613</v>
      </c>
      <c r="O16" s="6" t="s">
        <v>564</v>
      </c>
      <c r="P16" s="6" t="s">
        <v>565</v>
      </c>
      <c r="Q16" s="6" t="s">
        <v>13</v>
      </c>
      <c r="R16" s="6">
        <v>442261</v>
      </c>
      <c r="S16" s="6">
        <v>5412822</v>
      </c>
      <c r="T16" s="6">
        <v>514</v>
      </c>
      <c r="U16" s="6" t="s">
        <v>614</v>
      </c>
    </row>
    <row r="17" spans="1:21" x14ac:dyDescent="0.25">
      <c r="A17" s="6">
        <v>109715</v>
      </c>
      <c r="B17" s="8">
        <v>45218</v>
      </c>
      <c r="C17" s="6" t="s">
        <v>559</v>
      </c>
      <c r="D17" s="6" t="s">
        <v>19</v>
      </c>
      <c r="E17" s="6" t="s">
        <v>546</v>
      </c>
      <c r="F17" s="6" t="s">
        <v>615</v>
      </c>
      <c r="G17" s="6">
        <v>0.5</v>
      </c>
      <c r="H17" s="6" t="s">
        <v>616</v>
      </c>
      <c r="I17" s="6" t="s">
        <v>617</v>
      </c>
      <c r="J17" s="6">
        <v>1</v>
      </c>
      <c r="K17" s="6">
        <v>45</v>
      </c>
      <c r="L17" s="6">
        <v>270</v>
      </c>
      <c r="M17" s="6" t="s">
        <v>562</v>
      </c>
      <c r="N17" s="6"/>
      <c r="O17" s="6" t="s">
        <v>564</v>
      </c>
      <c r="P17" s="6" t="s">
        <v>565</v>
      </c>
      <c r="Q17" s="6" t="s">
        <v>13</v>
      </c>
      <c r="R17" s="6">
        <v>442240</v>
      </c>
      <c r="S17" s="6">
        <v>5412825</v>
      </c>
      <c r="T17" s="6">
        <v>506</v>
      </c>
      <c r="U17" s="6" t="s">
        <v>618</v>
      </c>
    </row>
    <row r="18" spans="1:21" x14ac:dyDescent="0.25">
      <c r="A18" s="6">
        <v>109716</v>
      </c>
      <c r="B18" s="8">
        <v>45220</v>
      </c>
      <c r="C18" s="6" t="s">
        <v>559</v>
      </c>
      <c r="D18" s="6" t="s">
        <v>19</v>
      </c>
      <c r="E18" s="6" t="s">
        <v>546</v>
      </c>
      <c r="F18" s="6" t="s">
        <v>619</v>
      </c>
      <c r="G18" s="6">
        <v>0.5</v>
      </c>
      <c r="H18" s="6" t="s">
        <v>620</v>
      </c>
      <c r="I18" s="6" t="s">
        <v>573</v>
      </c>
      <c r="J18" s="6">
        <v>1</v>
      </c>
      <c r="K18" s="6">
        <v>40</v>
      </c>
      <c r="L18" s="6">
        <v>280</v>
      </c>
      <c r="M18" s="6" t="s">
        <v>562</v>
      </c>
      <c r="N18" s="6"/>
      <c r="O18" s="6" t="s">
        <v>564</v>
      </c>
      <c r="P18" s="6" t="s">
        <v>565</v>
      </c>
      <c r="Q18" s="6" t="s">
        <v>13</v>
      </c>
      <c r="R18" s="6">
        <v>442279</v>
      </c>
      <c r="S18" s="6">
        <v>5412822</v>
      </c>
      <c r="T18" s="6">
        <v>519</v>
      </c>
      <c r="U18" s="6" t="s">
        <v>621</v>
      </c>
    </row>
    <row r="19" spans="1:21" x14ac:dyDescent="0.25">
      <c r="A19" s="6">
        <v>109717</v>
      </c>
      <c r="B19" s="8">
        <v>45220</v>
      </c>
      <c r="C19" s="6" t="s">
        <v>559</v>
      </c>
      <c r="D19" s="6" t="s">
        <v>19</v>
      </c>
      <c r="E19" s="6" t="s">
        <v>546</v>
      </c>
      <c r="F19" s="6" t="s">
        <v>604</v>
      </c>
      <c r="G19" s="6">
        <v>0.5</v>
      </c>
      <c r="H19" s="6" t="s">
        <v>569</v>
      </c>
      <c r="I19" s="6" t="s">
        <v>622</v>
      </c>
      <c r="J19" s="6">
        <v>5</v>
      </c>
      <c r="K19" s="6">
        <v>40</v>
      </c>
      <c r="L19" s="6">
        <v>40</v>
      </c>
      <c r="M19" s="6" t="s">
        <v>562</v>
      </c>
      <c r="N19" s="6" t="s">
        <v>598</v>
      </c>
      <c r="O19" s="6" t="s">
        <v>564</v>
      </c>
      <c r="P19" s="6" t="s">
        <v>565</v>
      </c>
      <c r="Q19" s="6" t="s">
        <v>13</v>
      </c>
      <c r="R19" s="6">
        <v>442256</v>
      </c>
      <c r="S19" s="6">
        <v>5412844</v>
      </c>
      <c r="T19" s="6">
        <v>507</v>
      </c>
      <c r="U19" s="6" t="s">
        <v>623</v>
      </c>
    </row>
    <row r="20" spans="1:21" x14ac:dyDescent="0.25">
      <c r="A20" s="6">
        <v>109718</v>
      </c>
      <c r="B20" s="8">
        <v>45220</v>
      </c>
      <c r="C20" s="6" t="s">
        <v>559</v>
      </c>
      <c r="D20" s="6" t="s">
        <v>19</v>
      </c>
      <c r="E20" s="6" t="s">
        <v>546</v>
      </c>
      <c r="F20" s="6" t="s">
        <v>624</v>
      </c>
      <c r="G20" s="6">
        <v>0.6</v>
      </c>
      <c r="H20" s="6" t="s">
        <v>569</v>
      </c>
      <c r="I20" s="6" t="s">
        <v>625</v>
      </c>
      <c r="J20" s="6">
        <v>1</v>
      </c>
      <c r="K20" s="6">
        <v>40</v>
      </c>
      <c r="L20" s="6">
        <v>290</v>
      </c>
      <c r="M20" s="6" t="s">
        <v>562</v>
      </c>
      <c r="N20" s="6" t="s">
        <v>598</v>
      </c>
      <c r="O20" s="6" t="s">
        <v>564</v>
      </c>
      <c r="P20" s="6" t="s">
        <v>565</v>
      </c>
      <c r="Q20" s="6" t="s">
        <v>13</v>
      </c>
      <c r="R20" s="6">
        <v>442239</v>
      </c>
      <c r="S20" s="6">
        <v>5412847</v>
      </c>
      <c r="T20" s="6">
        <v>503</v>
      </c>
      <c r="U20" s="6" t="s">
        <v>626</v>
      </c>
    </row>
    <row r="21" spans="1:21" x14ac:dyDescent="0.25">
      <c r="A21" s="6">
        <v>109719</v>
      </c>
      <c r="B21" s="8">
        <v>45220</v>
      </c>
      <c r="C21" s="6" t="s">
        <v>559</v>
      </c>
      <c r="D21" s="6" t="s">
        <v>19</v>
      </c>
      <c r="E21" s="6" t="s">
        <v>546</v>
      </c>
      <c r="F21" s="6" t="s">
        <v>627</v>
      </c>
      <c r="G21" s="6">
        <v>0.6</v>
      </c>
      <c r="H21" s="6" t="s">
        <v>569</v>
      </c>
      <c r="I21" s="6" t="s">
        <v>577</v>
      </c>
      <c r="J21" s="6">
        <v>1</v>
      </c>
      <c r="K21" s="6">
        <v>60</v>
      </c>
      <c r="L21" s="6">
        <v>295</v>
      </c>
      <c r="M21" s="6" t="s">
        <v>562</v>
      </c>
      <c r="N21" s="6"/>
      <c r="O21" s="6" t="s">
        <v>564</v>
      </c>
      <c r="P21" s="6" t="s">
        <v>629</v>
      </c>
      <c r="Q21" s="6" t="s">
        <v>13</v>
      </c>
      <c r="R21" s="6">
        <v>442257</v>
      </c>
      <c r="S21" s="6">
        <v>5412862</v>
      </c>
      <c r="T21" s="6">
        <v>495</v>
      </c>
      <c r="U21" s="6" t="s">
        <v>628</v>
      </c>
    </row>
    <row r="22" spans="1:21" x14ac:dyDescent="0.25">
      <c r="A22" s="6">
        <v>109720</v>
      </c>
      <c r="B22" s="8">
        <v>45220</v>
      </c>
      <c r="C22" s="6" t="s">
        <v>559</v>
      </c>
      <c r="D22" s="6" t="s">
        <v>19</v>
      </c>
      <c r="E22" s="6" t="s">
        <v>546</v>
      </c>
      <c r="F22" s="6" t="s">
        <v>630</v>
      </c>
      <c r="G22" s="6">
        <v>0.6</v>
      </c>
      <c r="H22" s="6" t="s">
        <v>569</v>
      </c>
      <c r="I22" s="6" t="s">
        <v>577</v>
      </c>
      <c r="J22" s="6">
        <v>1</v>
      </c>
      <c r="K22" s="6">
        <v>40</v>
      </c>
      <c r="L22" s="6">
        <v>300</v>
      </c>
      <c r="M22" s="6" t="s">
        <v>562</v>
      </c>
      <c r="N22" s="6" t="s">
        <v>598</v>
      </c>
      <c r="O22" s="6" t="s">
        <v>564</v>
      </c>
      <c r="P22" s="6" t="s">
        <v>565</v>
      </c>
      <c r="Q22" s="6" t="s">
        <v>13</v>
      </c>
      <c r="R22" s="6">
        <v>442241</v>
      </c>
      <c r="S22" s="6">
        <v>5412870</v>
      </c>
      <c r="T22" s="6">
        <v>488</v>
      </c>
      <c r="U22" s="6" t="s">
        <v>631</v>
      </c>
    </row>
    <row r="23" spans="1:21" x14ac:dyDescent="0.25">
      <c r="A23" s="6">
        <v>109721</v>
      </c>
      <c r="B23" s="8">
        <v>45220</v>
      </c>
      <c r="C23" s="6" t="s">
        <v>559</v>
      </c>
      <c r="D23" s="6" t="s">
        <v>19</v>
      </c>
      <c r="E23" s="6" t="s">
        <v>546</v>
      </c>
      <c r="F23" s="6" t="s">
        <v>632</v>
      </c>
      <c r="G23" s="6">
        <v>0.6</v>
      </c>
      <c r="H23" s="6" t="s">
        <v>569</v>
      </c>
      <c r="I23" s="6" t="s">
        <v>633</v>
      </c>
      <c r="J23" s="6">
        <v>1</v>
      </c>
      <c r="K23" s="6">
        <v>28</v>
      </c>
      <c r="L23" s="6">
        <v>250</v>
      </c>
      <c r="M23" s="6" t="s">
        <v>562</v>
      </c>
      <c r="N23" s="6" t="s">
        <v>581</v>
      </c>
      <c r="O23" s="6" t="s">
        <v>564</v>
      </c>
      <c r="P23" s="6" t="s">
        <v>634</v>
      </c>
      <c r="Q23" s="6" t="s">
        <v>13</v>
      </c>
      <c r="R23" s="6">
        <v>442241</v>
      </c>
      <c r="S23" s="6">
        <v>5412885</v>
      </c>
      <c r="T23" s="6">
        <v>482</v>
      </c>
      <c r="U23" s="6" t="s">
        <v>635</v>
      </c>
    </row>
    <row r="24" spans="1:21" x14ac:dyDescent="0.25">
      <c r="A24" s="6">
        <v>109722</v>
      </c>
      <c r="B24" s="8">
        <v>45220</v>
      </c>
      <c r="C24" s="6" t="s">
        <v>559</v>
      </c>
      <c r="D24" s="6" t="s">
        <v>19</v>
      </c>
      <c r="E24" s="6" t="s">
        <v>546</v>
      </c>
      <c r="F24" s="6" t="s">
        <v>636</v>
      </c>
      <c r="G24" s="6">
        <v>0.65</v>
      </c>
      <c r="H24" s="6" t="s">
        <v>569</v>
      </c>
      <c r="I24" s="6" t="s">
        <v>577</v>
      </c>
      <c r="J24" s="6">
        <v>1</v>
      </c>
      <c r="K24" s="6">
        <v>30</v>
      </c>
      <c r="L24" s="6">
        <v>270</v>
      </c>
      <c r="M24" s="6" t="s">
        <v>562</v>
      </c>
      <c r="N24" s="6"/>
      <c r="O24" s="6" t="s">
        <v>564</v>
      </c>
      <c r="P24" s="6" t="s">
        <v>634</v>
      </c>
      <c r="Q24" s="6" t="s">
        <v>13</v>
      </c>
      <c r="R24" s="6">
        <v>442256</v>
      </c>
      <c r="S24" s="6">
        <v>5412886</v>
      </c>
      <c r="T24" s="6">
        <v>490</v>
      </c>
      <c r="U24" s="6" t="s">
        <v>637</v>
      </c>
    </row>
    <row r="25" spans="1:21" x14ac:dyDescent="0.25">
      <c r="A25" s="6">
        <v>109723</v>
      </c>
      <c r="B25" s="8">
        <v>45220</v>
      </c>
      <c r="C25" s="6" t="s">
        <v>559</v>
      </c>
      <c r="D25" s="6" t="s">
        <v>19</v>
      </c>
      <c r="E25" s="6" t="s">
        <v>546</v>
      </c>
      <c r="F25" s="6" t="s">
        <v>638</v>
      </c>
      <c r="G25" s="6">
        <v>0.5</v>
      </c>
      <c r="H25" s="6" t="s">
        <v>580</v>
      </c>
      <c r="I25" s="6" t="s">
        <v>577</v>
      </c>
      <c r="J25" s="6">
        <v>1</v>
      </c>
      <c r="K25" s="6"/>
      <c r="L25" s="6" t="s">
        <v>596</v>
      </c>
      <c r="M25" s="6" t="s">
        <v>562</v>
      </c>
      <c r="N25" s="6" t="s">
        <v>639</v>
      </c>
      <c r="O25" s="6" t="s">
        <v>564</v>
      </c>
      <c r="P25" s="6" t="s">
        <v>565</v>
      </c>
      <c r="Q25" s="6" t="s">
        <v>13</v>
      </c>
      <c r="R25" s="6">
        <v>442258</v>
      </c>
      <c r="S25" s="6">
        <v>5412903</v>
      </c>
      <c r="T25" s="6">
        <v>489</v>
      </c>
      <c r="U25" s="6" t="s">
        <v>640</v>
      </c>
    </row>
    <row r="26" spans="1:21" x14ac:dyDescent="0.25">
      <c r="A26" s="6">
        <v>109724</v>
      </c>
      <c r="B26" s="8">
        <v>45220</v>
      </c>
      <c r="C26" s="6" t="s">
        <v>559</v>
      </c>
      <c r="D26" s="6" t="s">
        <v>19</v>
      </c>
      <c r="E26" s="6" t="s">
        <v>546</v>
      </c>
      <c r="F26" s="6" t="s">
        <v>641</v>
      </c>
      <c r="G26" s="6">
        <v>0.55000000000000004</v>
      </c>
      <c r="H26" s="6" t="s">
        <v>580</v>
      </c>
      <c r="I26" s="6" t="s">
        <v>577</v>
      </c>
      <c r="J26" s="6">
        <v>1</v>
      </c>
      <c r="K26" s="6">
        <v>45</v>
      </c>
      <c r="L26" s="6">
        <v>325</v>
      </c>
      <c r="M26" s="6" t="s">
        <v>562</v>
      </c>
      <c r="N26" s="6"/>
      <c r="O26" s="6" t="s">
        <v>564</v>
      </c>
      <c r="P26" s="6" t="s">
        <v>644</v>
      </c>
      <c r="Q26" s="6" t="s">
        <v>13</v>
      </c>
      <c r="R26" s="6">
        <v>442280</v>
      </c>
      <c r="S26" s="6">
        <v>5412867</v>
      </c>
      <c r="T26" s="6">
        <v>513</v>
      </c>
      <c r="U26" s="6" t="s">
        <v>645</v>
      </c>
    </row>
    <row r="27" spans="1:21" x14ac:dyDescent="0.25">
      <c r="A27" s="6">
        <v>109725</v>
      </c>
      <c r="B27" s="8">
        <v>45220</v>
      </c>
      <c r="C27" s="6" t="s">
        <v>559</v>
      </c>
      <c r="D27" s="6" t="s">
        <v>19</v>
      </c>
      <c r="E27" s="6" t="s">
        <v>546</v>
      </c>
      <c r="F27" s="6" t="s">
        <v>642</v>
      </c>
      <c r="G27" s="6">
        <v>0.4</v>
      </c>
      <c r="H27" s="6" t="s">
        <v>580</v>
      </c>
      <c r="I27" s="6" t="s">
        <v>577</v>
      </c>
      <c r="J27" s="6">
        <v>1</v>
      </c>
      <c r="K27" s="6">
        <v>45</v>
      </c>
      <c r="L27" s="6">
        <v>300</v>
      </c>
      <c r="M27" s="6" t="s">
        <v>562</v>
      </c>
      <c r="N27" s="6"/>
      <c r="O27" s="6" t="s">
        <v>564</v>
      </c>
      <c r="P27" s="6" t="s">
        <v>565</v>
      </c>
      <c r="Q27" s="6" t="s">
        <v>13</v>
      </c>
      <c r="R27" s="6">
        <v>442277</v>
      </c>
      <c r="S27" s="6">
        <v>5412883</v>
      </c>
      <c r="T27" s="6">
        <v>507</v>
      </c>
      <c r="U27" s="6" t="s">
        <v>645</v>
      </c>
    </row>
    <row r="28" spans="1:21" x14ac:dyDescent="0.25">
      <c r="A28" s="6">
        <v>109726</v>
      </c>
      <c r="B28" s="8">
        <v>45220</v>
      </c>
      <c r="C28" s="6" t="s">
        <v>559</v>
      </c>
      <c r="D28" s="6" t="s">
        <v>19</v>
      </c>
      <c r="E28" s="6" t="s">
        <v>546</v>
      </c>
      <c r="F28" s="6" t="s">
        <v>646</v>
      </c>
      <c r="G28" s="6">
        <v>0.6</v>
      </c>
      <c r="H28" s="6" t="s">
        <v>647</v>
      </c>
      <c r="I28" s="6" t="s">
        <v>577</v>
      </c>
      <c r="J28" s="6">
        <v>1</v>
      </c>
      <c r="K28" s="6"/>
      <c r="L28" s="6"/>
      <c r="M28" s="6" t="s">
        <v>562</v>
      </c>
      <c r="N28" s="6"/>
      <c r="O28" s="6" t="s">
        <v>564</v>
      </c>
      <c r="P28" s="6" t="s">
        <v>565</v>
      </c>
      <c r="Q28" s="6" t="s">
        <v>13</v>
      </c>
      <c r="R28" s="6">
        <v>442278</v>
      </c>
      <c r="S28" s="6">
        <v>5412846</v>
      </c>
      <c r="T28" s="6">
        <v>516</v>
      </c>
      <c r="U28" s="6" t="s">
        <v>648</v>
      </c>
    </row>
    <row r="29" spans="1:21" x14ac:dyDescent="0.25">
      <c r="A29" s="6">
        <v>109727</v>
      </c>
      <c r="B29" s="8">
        <v>45220</v>
      </c>
      <c r="C29" s="6" t="s">
        <v>559</v>
      </c>
      <c r="D29" s="6" t="s">
        <v>19</v>
      </c>
      <c r="E29" s="6" t="s">
        <v>546</v>
      </c>
      <c r="F29" s="6" t="s">
        <v>649</v>
      </c>
      <c r="G29" s="6">
        <v>0.55000000000000004</v>
      </c>
      <c r="H29" s="6" t="s">
        <v>569</v>
      </c>
      <c r="I29" s="6" t="s">
        <v>577</v>
      </c>
      <c r="J29" s="6">
        <v>1</v>
      </c>
      <c r="K29" s="6">
        <v>38</v>
      </c>
      <c r="L29" s="6">
        <v>340</v>
      </c>
      <c r="M29" s="6" t="s">
        <v>562</v>
      </c>
      <c r="N29" s="6"/>
      <c r="O29" s="6" t="s">
        <v>564</v>
      </c>
      <c r="P29" s="6" t="s">
        <v>565</v>
      </c>
      <c r="Q29" s="6" t="s">
        <v>13</v>
      </c>
      <c r="R29" s="6">
        <v>442336</v>
      </c>
      <c r="S29" s="6">
        <v>5412868</v>
      </c>
      <c r="T29" s="6">
        <v>510</v>
      </c>
      <c r="U29" s="6"/>
    </row>
    <row r="30" spans="1:21" x14ac:dyDescent="0.25">
      <c r="A30" s="6">
        <v>109728</v>
      </c>
      <c r="B30" s="8">
        <v>45220</v>
      </c>
      <c r="C30" s="6" t="s">
        <v>559</v>
      </c>
      <c r="D30" s="6" t="s">
        <v>19</v>
      </c>
      <c r="E30" s="6" t="s">
        <v>546</v>
      </c>
      <c r="F30" s="6" t="s">
        <v>643</v>
      </c>
      <c r="G30" s="6">
        <v>0.45</v>
      </c>
      <c r="H30" s="6" t="s">
        <v>580</v>
      </c>
      <c r="I30" s="6" t="s">
        <v>577</v>
      </c>
      <c r="J30" s="6">
        <v>1</v>
      </c>
      <c r="K30" s="6">
        <v>32</v>
      </c>
      <c r="L30" s="6">
        <v>265</v>
      </c>
      <c r="M30" s="6" t="s">
        <v>562</v>
      </c>
      <c r="N30" s="6"/>
      <c r="O30" s="6" t="s">
        <v>564</v>
      </c>
      <c r="P30" s="6" t="s">
        <v>565</v>
      </c>
      <c r="Q30" s="6" t="s">
        <v>13</v>
      </c>
      <c r="R30" s="6">
        <v>442278</v>
      </c>
      <c r="S30" s="6">
        <v>5412900</v>
      </c>
      <c r="T30" s="6">
        <v>496</v>
      </c>
      <c r="U30" s="6" t="s">
        <v>650</v>
      </c>
    </row>
    <row r="31" spans="1:21" x14ac:dyDescent="0.25">
      <c r="A31" s="6">
        <v>109729</v>
      </c>
      <c r="B31" s="8">
        <v>45222</v>
      </c>
      <c r="C31" s="6" t="s">
        <v>559</v>
      </c>
      <c r="D31" s="6" t="s">
        <v>19</v>
      </c>
      <c r="E31" s="6" t="s">
        <v>651</v>
      </c>
      <c r="F31" s="6" t="s">
        <v>652</v>
      </c>
      <c r="G31" s="6">
        <v>0.5</v>
      </c>
      <c r="H31" s="6" t="s">
        <v>569</v>
      </c>
      <c r="I31" s="6" t="s">
        <v>653</v>
      </c>
      <c r="J31" s="6">
        <v>1</v>
      </c>
      <c r="K31" s="6">
        <v>7</v>
      </c>
      <c r="L31" s="6">
        <v>323</v>
      </c>
      <c r="M31" s="6" t="s">
        <v>562</v>
      </c>
      <c r="N31" s="6"/>
      <c r="O31" s="6" t="s">
        <v>564</v>
      </c>
      <c r="P31" s="6" t="s">
        <v>565</v>
      </c>
      <c r="Q31" s="6" t="s">
        <v>13</v>
      </c>
      <c r="R31" s="6">
        <v>441999</v>
      </c>
      <c r="S31" s="6">
        <v>5412904</v>
      </c>
      <c r="T31" s="6">
        <v>438</v>
      </c>
      <c r="U31" s="6"/>
    </row>
    <row r="32" spans="1:21" x14ac:dyDescent="0.25">
      <c r="A32" s="6">
        <v>109730</v>
      </c>
      <c r="B32" s="8">
        <v>45222</v>
      </c>
      <c r="C32" s="6" t="s">
        <v>559</v>
      </c>
      <c r="D32" s="6" t="s">
        <v>19</v>
      </c>
      <c r="E32" s="6" t="s">
        <v>651</v>
      </c>
      <c r="F32" s="6" t="s">
        <v>654</v>
      </c>
      <c r="G32" s="6">
        <v>0.4</v>
      </c>
      <c r="H32" s="6" t="s">
        <v>569</v>
      </c>
      <c r="I32" s="6" t="s">
        <v>577</v>
      </c>
      <c r="J32" s="6">
        <v>0</v>
      </c>
      <c r="K32" s="6">
        <v>18</v>
      </c>
      <c r="L32" s="6">
        <v>350</v>
      </c>
      <c r="M32" s="6" t="s">
        <v>562</v>
      </c>
      <c r="N32" s="6" t="s">
        <v>657</v>
      </c>
      <c r="O32" s="6" t="s">
        <v>564</v>
      </c>
      <c r="P32" s="6" t="s">
        <v>656</v>
      </c>
      <c r="Q32" s="6" t="s">
        <v>13</v>
      </c>
      <c r="R32" s="6">
        <v>441999</v>
      </c>
      <c r="S32" s="6">
        <v>5412924</v>
      </c>
      <c r="T32" s="6">
        <v>437</v>
      </c>
      <c r="U32" s="6" t="s">
        <v>658</v>
      </c>
    </row>
    <row r="33" spans="1:21" x14ac:dyDescent="0.25">
      <c r="A33" s="6">
        <v>109731</v>
      </c>
      <c r="B33" s="8">
        <v>45222</v>
      </c>
      <c r="C33" s="6" t="s">
        <v>559</v>
      </c>
      <c r="D33" s="6" t="s">
        <v>19</v>
      </c>
      <c r="E33" s="6" t="s">
        <v>651</v>
      </c>
      <c r="F33" s="6" t="s">
        <v>655</v>
      </c>
      <c r="G33" s="6">
        <v>0.45</v>
      </c>
      <c r="H33" s="6" t="s">
        <v>580</v>
      </c>
      <c r="I33" s="6" t="s">
        <v>577</v>
      </c>
      <c r="J33" s="6">
        <v>1</v>
      </c>
      <c r="K33" s="6">
        <v>3</v>
      </c>
      <c r="L33" s="6">
        <v>290</v>
      </c>
      <c r="M33" s="6" t="s">
        <v>562</v>
      </c>
      <c r="N33" s="6" t="s">
        <v>586</v>
      </c>
      <c r="O33" s="6" t="s">
        <v>564</v>
      </c>
      <c r="P33" s="6" t="s">
        <v>656</v>
      </c>
      <c r="Q33" s="6" t="s">
        <v>13</v>
      </c>
      <c r="R33" s="6">
        <v>442000</v>
      </c>
      <c r="S33" s="6">
        <v>5412946</v>
      </c>
      <c r="T33" s="6">
        <v>433</v>
      </c>
      <c r="U33" s="6" t="s">
        <v>659</v>
      </c>
    </row>
    <row r="34" spans="1:21" x14ac:dyDescent="0.25">
      <c r="A34" s="6">
        <v>109732</v>
      </c>
      <c r="B34" s="8">
        <v>45222</v>
      </c>
      <c r="C34" s="6" t="s">
        <v>559</v>
      </c>
      <c r="D34" s="6" t="s">
        <v>19</v>
      </c>
      <c r="E34" s="6" t="s">
        <v>651</v>
      </c>
      <c r="F34" s="6" t="s">
        <v>660</v>
      </c>
      <c r="G34" s="6">
        <v>0.5</v>
      </c>
      <c r="H34" s="6" t="s">
        <v>580</v>
      </c>
      <c r="I34" s="6" t="s">
        <v>577</v>
      </c>
      <c r="J34" s="6">
        <v>1</v>
      </c>
      <c r="K34" s="6">
        <v>10</v>
      </c>
      <c r="L34" s="6">
        <v>310</v>
      </c>
      <c r="M34" s="6" t="s">
        <v>562</v>
      </c>
      <c r="N34" s="6" t="s">
        <v>586</v>
      </c>
      <c r="O34" s="6" t="s">
        <v>564</v>
      </c>
      <c r="P34" s="6" t="s">
        <v>565</v>
      </c>
      <c r="Q34" s="6" t="s">
        <v>13</v>
      </c>
      <c r="R34" s="6">
        <v>441997</v>
      </c>
      <c r="S34" s="6">
        <v>5412965</v>
      </c>
      <c r="T34" s="6">
        <v>433</v>
      </c>
      <c r="U34" s="6" t="s">
        <v>661</v>
      </c>
    </row>
    <row r="35" spans="1:21" x14ac:dyDescent="0.25">
      <c r="A35" s="6">
        <v>109733</v>
      </c>
      <c r="B35" s="8">
        <v>45222</v>
      </c>
      <c r="C35" s="6" t="s">
        <v>559</v>
      </c>
      <c r="D35" s="6" t="s">
        <v>19</v>
      </c>
      <c r="E35" s="6" t="s">
        <v>651</v>
      </c>
      <c r="F35" s="6" t="s">
        <v>662</v>
      </c>
      <c r="G35" s="6">
        <v>0.4</v>
      </c>
      <c r="H35" s="6" t="s">
        <v>569</v>
      </c>
      <c r="I35" s="6" t="s">
        <v>577</v>
      </c>
      <c r="J35" s="6">
        <v>1</v>
      </c>
      <c r="K35" s="6">
        <v>5</v>
      </c>
      <c r="L35" s="6">
        <v>345</v>
      </c>
      <c r="M35" s="6" t="s">
        <v>562</v>
      </c>
      <c r="N35" s="6"/>
      <c r="O35" s="6" t="s">
        <v>564</v>
      </c>
      <c r="P35" s="6" t="s">
        <v>565</v>
      </c>
      <c r="Q35" s="6" t="s">
        <v>13</v>
      </c>
      <c r="R35" s="6">
        <v>442019</v>
      </c>
      <c r="S35" s="6">
        <v>5412902</v>
      </c>
      <c r="T35" s="6">
        <v>433</v>
      </c>
      <c r="U35" s="6" t="s">
        <v>663</v>
      </c>
    </row>
    <row r="36" spans="1:21" x14ac:dyDescent="0.25">
      <c r="A36" s="6">
        <v>109734</v>
      </c>
      <c r="B36" s="8">
        <v>45222</v>
      </c>
      <c r="C36" s="6" t="s">
        <v>559</v>
      </c>
      <c r="D36" s="6" t="s">
        <v>19</v>
      </c>
      <c r="E36" s="6" t="s">
        <v>651</v>
      </c>
      <c r="F36" s="6" t="s">
        <v>664</v>
      </c>
      <c r="G36" s="6">
        <v>0.5</v>
      </c>
      <c r="H36" s="6" t="s">
        <v>665</v>
      </c>
      <c r="I36" s="6" t="s">
        <v>577</v>
      </c>
      <c r="J36" s="6">
        <v>1</v>
      </c>
      <c r="K36" s="6">
        <v>28</v>
      </c>
      <c r="L36" s="6">
        <v>356</v>
      </c>
      <c r="M36" s="6" t="s">
        <v>562</v>
      </c>
      <c r="N36" s="6"/>
      <c r="O36" s="6" t="s">
        <v>564</v>
      </c>
      <c r="P36" s="6" t="s">
        <v>565</v>
      </c>
      <c r="Q36" s="6" t="s">
        <v>13</v>
      </c>
      <c r="R36" s="6">
        <v>442018</v>
      </c>
      <c r="S36" s="6">
        <v>5412883</v>
      </c>
      <c r="T36" s="6">
        <v>435</v>
      </c>
      <c r="U36" s="6" t="s">
        <v>666</v>
      </c>
    </row>
    <row r="37" spans="1:21" x14ac:dyDescent="0.25">
      <c r="A37" s="6">
        <v>109735</v>
      </c>
      <c r="B37" s="8">
        <v>45222</v>
      </c>
      <c r="C37" s="6" t="s">
        <v>559</v>
      </c>
      <c r="D37" s="6" t="s">
        <v>19</v>
      </c>
      <c r="E37" s="6" t="s">
        <v>651</v>
      </c>
      <c r="F37" s="6" t="s">
        <v>667</v>
      </c>
      <c r="G37" s="6">
        <v>0.7</v>
      </c>
      <c r="H37" s="6" t="s">
        <v>668</v>
      </c>
      <c r="I37" s="6" t="s">
        <v>653</v>
      </c>
      <c r="J37" s="6">
        <v>1</v>
      </c>
      <c r="K37" s="6">
        <v>40</v>
      </c>
      <c r="L37" s="6">
        <v>356</v>
      </c>
      <c r="M37" s="6" t="s">
        <v>562</v>
      </c>
      <c r="N37" s="6"/>
      <c r="O37" s="6" t="s">
        <v>564</v>
      </c>
      <c r="P37" s="6" t="s">
        <v>565</v>
      </c>
      <c r="Q37" s="6" t="s">
        <v>13</v>
      </c>
      <c r="R37" s="6">
        <v>442018</v>
      </c>
      <c r="S37" s="6">
        <v>5412863</v>
      </c>
      <c r="T37" s="6">
        <v>436</v>
      </c>
      <c r="U37" s="6" t="s">
        <v>669</v>
      </c>
    </row>
    <row r="38" spans="1:21" x14ac:dyDescent="0.25">
      <c r="A38" s="6">
        <v>109736</v>
      </c>
      <c r="B38" s="8">
        <v>45222</v>
      </c>
      <c r="C38" s="6" t="s">
        <v>559</v>
      </c>
      <c r="D38" s="6" t="s">
        <v>19</v>
      </c>
      <c r="E38" s="6" t="s">
        <v>651</v>
      </c>
      <c r="F38" s="6" t="s">
        <v>670</v>
      </c>
      <c r="G38" s="6">
        <v>0.55000000000000004</v>
      </c>
      <c r="H38" s="6" t="s">
        <v>671</v>
      </c>
      <c r="I38" s="6" t="s">
        <v>577</v>
      </c>
      <c r="J38" s="6">
        <v>1</v>
      </c>
      <c r="K38" s="6">
        <v>42</v>
      </c>
      <c r="L38" s="6">
        <v>358</v>
      </c>
      <c r="M38" s="6" t="s">
        <v>562</v>
      </c>
      <c r="N38" s="6"/>
      <c r="O38" s="6" t="s">
        <v>564</v>
      </c>
      <c r="P38" s="6" t="s">
        <v>565</v>
      </c>
      <c r="Q38" s="6" t="s">
        <v>13</v>
      </c>
      <c r="R38" s="6">
        <v>442019</v>
      </c>
      <c r="S38" s="6">
        <v>5412845</v>
      </c>
      <c r="T38" s="6">
        <v>445</v>
      </c>
      <c r="U38" s="6"/>
    </row>
    <row r="39" spans="1:21" x14ac:dyDescent="0.25">
      <c r="A39" s="6">
        <v>109737</v>
      </c>
      <c r="B39" s="8">
        <v>45222</v>
      </c>
      <c r="C39" s="6" t="s">
        <v>559</v>
      </c>
      <c r="D39" s="6" t="s">
        <v>19</v>
      </c>
      <c r="E39" s="6" t="s">
        <v>651</v>
      </c>
      <c r="F39" s="6" t="s">
        <v>672</v>
      </c>
      <c r="G39" s="6">
        <v>0.5</v>
      </c>
      <c r="H39" s="6" t="s">
        <v>671</v>
      </c>
      <c r="I39" s="6" t="s">
        <v>577</v>
      </c>
      <c r="J39" s="6">
        <v>1</v>
      </c>
      <c r="K39" s="6">
        <v>35</v>
      </c>
      <c r="L39" s="6">
        <v>190</v>
      </c>
      <c r="M39" s="6" t="s">
        <v>562</v>
      </c>
      <c r="N39" s="6"/>
      <c r="O39" s="6" t="s">
        <v>564</v>
      </c>
      <c r="P39" s="6" t="s">
        <v>565</v>
      </c>
      <c r="Q39" s="6" t="s">
        <v>13</v>
      </c>
      <c r="R39" s="6">
        <v>442018</v>
      </c>
      <c r="S39" s="6">
        <v>5412823</v>
      </c>
      <c r="T39" s="6">
        <v>446</v>
      </c>
      <c r="U39" s="6" t="s">
        <v>673</v>
      </c>
    </row>
    <row r="40" spans="1:21" x14ac:dyDescent="0.25">
      <c r="A40" s="6">
        <v>109738</v>
      </c>
      <c r="B40" s="8">
        <v>45222</v>
      </c>
      <c r="C40" s="6" t="s">
        <v>559</v>
      </c>
      <c r="D40" s="6" t="s">
        <v>19</v>
      </c>
      <c r="E40" s="6" t="s">
        <v>651</v>
      </c>
      <c r="F40" s="6" t="s">
        <v>674</v>
      </c>
      <c r="G40" s="6">
        <v>0.5</v>
      </c>
      <c r="H40" s="6" t="s">
        <v>671</v>
      </c>
      <c r="I40" s="6" t="s">
        <v>577</v>
      </c>
      <c r="J40" s="6">
        <v>1</v>
      </c>
      <c r="K40" s="6">
        <v>10</v>
      </c>
      <c r="L40" s="6">
        <v>345</v>
      </c>
      <c r="M40" s="6" t="s">
        <v>562</v>
      </c>
      <c r="N40" s="6" t="s">
        <v>675</v>
      </c>
      <c r="O40" s="6" t="s">
        <v>564</v>
      </c>
      <c r="P40" s="6" t="s">
        <v>565</v>
      </c>
      <c r="Q40" s="6" t="s">
        <v>13</v>
      </c>
      <c r="R40" s="6">
        <v>442040</v>
      </c>
      <c r="S40" s="6">
        <v>5412844</v>
      </c>
      <c r="T40" s="6">
        <v>448</v>
      </c>
      <c r="U40" s="6" t="s">
        <v>676</v>
      </c>
    </row>
    <row r="41" spans="1:21" x14ac:dyDescent="0.25">
      <c r="A41" s="6">
        <v>109739</v>
      </c>
      <c r="B41" s="8">
        <v>45222</v>
      </c>
      <c r="C41" s="6" t="s">
        <v>559</v>
      </c>
      <c r="D41" s="6" t="s">
        <v>19</v>
      </c>
      <c r="E41" s="6" t="s">
        <v>651</v>
      </c>
      <c r="F41" s="6" t="s">
        <v>677</v>
      </c>
      <c r="G41" s="6">
        <v>0.5</v>
      </c>
      <c r="H41" s="6" t="s">
        <v>647</v>
      </c>
      <c r="I41" s="6" t="s">
        <v>577</v>
      </c>
      <c r="J41" s="6">
        <v>1</v>
      </c>
      <c r="K41" s="6">
        <v>45</v>
      </c>
      <c r="L41" s="6">
        <v>326</v>
      </c>
      <c r="M41" s="6" t="s">
        <v>562</v>
      </c>
      <c r="N41" s="6"/>
      <c r="O41" s="6" t="s">
        <v>564</v>
      </c>
      <c r="P41" s="6" t="s">
        <v>565</v>
      </c>
      <c r="Q41" s="6" t="s">
        <v>13</v>
      </c>
      <c r="R41" s="6">
        <v>442038</v>
      </c>
      <c r="S41" s="6">
        <v>5412861</v>
      </c>
      <c r="T41" s="6">
        <v>438</v>
      </c>
      <c r="U41" s="6" t="s">
        <v>678</v>
      </c>
    </row>
    <row r="42" spans="1:21" x14ac:dyDescent="0.25">
      <c r="A42" s="6">
        <v>109740</v>
      </c>
      <c r="B42" s="8">
        <v>45222</v>
      </c>
      <c r="C42" s="6" t="s">
        <v>559</v>
      </c>
      <c r="D42" s="6" t="s">
        <v>19</v>
      </c>
      <c r="E42" s="6" t="s">
        <v>651</v>
      </c>
      <c r="F42" s="6" t="s">
        <v>679</v>
      </c>
      <c r="G42" s="6">
        <v>0.4</v>
      </c>
      <c r="H42" s="6" t="s">
        <v>647</v>
      </c>
      <c r="I42" s="6" t="s">
        <v>577</v>
      </c>
      <c r="J42" s="6">
        <v>1</v>
      </c>
      <c r="K42" s="6">
        <v>1</v>
      </c>
      <c r="L42" s="6">
        <v>315</v>
      </c>
      <c r="M42" s="6" t="s">
        <v>562</v>
      </c>
      <c r="N42" s="6"/>
      <c r="O42" s="6" t="s">
        <v>564</v>
      </c>
      <c r="P42" s="6" t="s">
        <v>565</v>
      </c>
      <c r="Q42" s="6" t="s">
        <v>13</v>
      </c>
      <c r="R42" s="6">
        <v>442020</v>
      </c>
      <c r="S42" s="6">
        <v>5412924</v>
      </c>
      <c r="T42" s="6">
        <v>432</v>
      </c>
      <c r="U42" s="6"/>
    </row>
    <row r="43" spans="1:21" x14ac:dyDescent="0.25">
      <c r="A43" s="6">
        <v>109741</v>
      </c>
      <c r="B43" s="8">
        <v>45222</v>
      </c>
      <c r="C43" s="6" t="s">
        <v>559</v>
      </c>
      <c r="D43" s="6" t="s">
        <v>19</v>
      </c>
      <c r="E43" s="6" t="s">
        <v>651</v>
      </c>
      <c r="F43" s="6" t="s">
        <v>680</v>
      </c>
      <c r="G43" s="6">
        <v>0.5</v>
      </c>
      <c r="H43" s="6" t="s">
        <v>569</v>
      </c>
      <c r="I43" s="6" t="s">
        <v>577</v>
      </c>
      <c r="J43" s="6">
        <v>1</v>
      </c>
      <c r="K43" s="6">
        <v>25</v>
      </c>
      <c r="L43" s="6">
        <v>72</v>
      </c>
      <c r="M43" s="6" t="s">
        <v>562</v>
      </c>
      <c r="N43" s="6"/>
      <c r="O43" s="6" t="s">
        <v>564</v>
      </c>
      <c r="P43" s="6" t="s">
        <v>565</v>
      </c>
      <c r="Q43" s="6" t="s">
        <v>13</v>
      </c>
      <c r="R43" s="6">
        <v>442018</v>
      </c>
      <c r="S43" s="6">
        <v>5412942</v>
      </c>
      <c r="T43" s="6">
        <v>432</v>
      </c>
      <c r="U43" s="6" t="s">
        <v>681</v>
      </c>
    </row>
    <row r="44" spans="1:21" x14ac:dyDescent="0.25">
      <c r="A44" s="6">
        <v>109742</v>
      </c>
      <c r="B44" s="8">
        <v>45222</v>
      </c>
      <c r="C44" s="6" t="s">
        <v>559</v>
      </c>
      <c r="D44" s="6" t="s">
        <v>19</v>
      </c>
      <c r="E44" s="6" t="s">
        <v>651</v>
      </c>
      <c r="F44" s="6" t="s">
        <v>682</v>
      </c>
      <c r="G44" s="6">
        <v>0.4</v>
      </c>
      <c r="H44" s="6" t="s">
        <v>569</v>
      </c>
      <c r="I44" s="6" t="s">
        <v>577</v>
      </c>
      <c r="J44" s="6">
        <v>1</v>
      </c>
      <c r="K44" s="6">
        <v>12</v>
      </c>
      <c r="L44" s="6">
        <v>324</v>
      </c>
      <c r="M44" s="6" t="s">
        <v>562</v>
      </c>
      <c r="N44" s="6"/>
      <c r="O44" s="6" t="s">
        <v>564</v>
      </c>
      <c r="P44" s="6" t="s">
        <v>565</v>
      </c>
      <c r="Q44" s="6" t="s">
        <v>13</v>
      </c>
      <c r="R44" s="6">
        <v>442037</v>
      </c>
      <c r="S44" s="6">
        <v>5412924</v>
      </c>
      <c r="T44" s="6">
        <v>432</v>
      </c>
      <c r="U44" s="6" t="s">
        <v>683</v>
      </c>
    </row>
    <row r="45" spans="1:21" x14ac:dyDescent="0.25">
      <c r="A45" s="6">
        <v>109743</v>
      </c>
      <c r="B45" s="8">
        <v>45222</v>
      </c>
      <c r="C45" s="6" t="s">
        <v>559</v>
      </c>
      <c r="D45" s="6" t="s">
        <v>19</v>
      </c>
      <c r="E45" s="6" t="s">
        <v>651</v>
      </c>
      <c r="F45" s="6" t="s">
        <v>684</v>
      </c>
      <c r="G45" s="6">
        <v>0.4</v>
      </c>
      <c r="H45" s="6" t="s">
        <v>569</v>
      </c>
      <c r="I45" s="6" t="s">
        <v>577</v>
      </c>
      <c r="J45" s="6">
        <v>1</v>
      </c>
      <c r="K45" s="6">
        <v>4</v>
      </c>
      <c r="L45" s="6">
        <v>326</v>
      </c>
      <c r="M45" s="6" t="s">
        <v>562</v>
      </c>
      <c r="N45" s="6"/>
      <c r="O45" s="6" t="s">
        <v>564</v>
      </c>
      <c r="P45" s="6" t="s">
        <v>565</v>
      </c>
      <c r="Q45" s="6" t="s">
        <v>13</v>
      </c>
      <c r="R45" s="6">
        <v>442039</v>
      </c>
      <c r="S45" s="6">
        <v>5412903</v>
      </c>
      <c r="T45" s="6">
        <v>432</v>
      </c>
      <c r="U45" s="6"/>
    </row>
    <row r="46" spans="1:21" x14ac:dyDescent="0.25">
      <c r="A46" s="6">
        <v>109744</v>
      </c>
      <c r="B46" s="8">
        <v>45222</v>
      </c>
      <c r="C46" s="6" t="s">
        <v>559</v>
      </c>
      <c r="D46" s="6" t="s">
        <v>19</v>
      </c>
      <c r="E46" s="6" t="s">
        <v>651</v>
      </c>
      <c r="F46" s="6" t="s">
        <v>685</v>
      </c>
      <c r="G46" s="6">
        <v>0.5</v>
      </c>
      <c r="H46" s="6" t="s">
        <v>686</v>
      </c>
      <c r="I46" s="6" t="s">
        <v>577</v>
      </c>
      <c r="J46" s="6">
        <v>1</v>
      </c>
      <c r="K46" s="6">
        <v>18</v>
      </c>
      <c r="L46" s="6">
        <v>312</v>
      </c>
      <c r="M46" s="6" t="s">
        <v>562</v>
      </c>
      <c r="N46" s="6" t="s">
        <v>675</v>
      </c>
      <c r="O46" s="6" t="s">
        <v>564</v>
      </c>
      <c r="P46" s="6" t="s">
        <v>565</v>
      </c>
      <c r="Q46" s="6" t="s">
        <v>13</v>
      </c>
      <c r="R46" s="6">
        <v>442037</v>
      </c>
      <c r="S46" s="6">
        <v>5412885</v>
      </c>
      <c r="T46" s="6">
        <v>432</v>
      </c>
      <c r="U46" s="6" t="s">
        <v>687</v>
      </c>
    </row>
    <row r="47" spans="1:21" x14ac:dyDescent="0.25">
      <c r="A47" s="6">
        <v>109745</v>
      </c>
      <c r="B47" s="8">
        <v>45222</v>
      </c>
      <c r="C47" s="6" t="s">
        <v>559</v>
      </c>
      <c r="D47" s="6" t="s">
        <v>19</v>
      </c>
      <c r="E47" s="6" t="s">
        <v>651</v>
      </c>
      <c r="F47" s="6" t="s">
        <v>688</v>
      </c>
      <c r="G47" s="6">
        <v>0.45</v>
      </c>
      <c r="H47" s="6" t="s">
        <v>689</v>
      </c>
      <c r="I47" s="6" t="s">
        <v>577</v>
      </c>
      <c r="J47" s="6">
        <v>1</v>
      </c>
      <c r="K47" s="6">
        <v>28</v>
      </c>
      <c r="L47" s="6">
        <v>330</v>
      </c>
      <c r="M47" s="6" t="s">
        <v>562</v>
      </c>
      <c r="N47" s="6"/>
      <c r="O47" s="6" t="s">
        <v>564</v>
      </c>
      <c r="P47" s="6" t="s">
        <v>565</v>
      </c>
      <c r="Q47" s="6" t="s">
        <v>13</v>
      </c>
      <c r="R47" s="6">
        <v>442056</v>
      </c>
      <c r="S47" s="6">
        <v>5412884</v>
      </c>
      <c r="T47" s="6">
        <v>441</v>
      </c>
      <c r="U47" s="6"/>
    </row>
    <row r="48" spans="1:21" x14ac:dyDescent="0.25">
      <c r="A48" s="6">
        <v>109746</v>
      </c>
      <c r="B48" s="8">
        <v>45222</v>
      </c>
      <c r="C48" s="6" t="s">
        <v>559</v>
      </c>
      <c r="D48" s="6" t="s">
        <v>19</v>
      </c>
      <c r="E48" s="6" t="s">
        <v>651</v>
      </c>
      <c r="F48" s="6" t="s">
        <v>690</v>
      </c>
      <c r="G48" s="6">
        <v>0.55000000000000004</v>
      </c>
      <c r="H48" s="6" t="s">
        <v>647</v>
      </c>
      <c r="I48" s="6" t="s">
        <v>691</v>
      </c>
      <c r="J48" s="6">
        <v>1</v>
      </c>
      <c r="K48" s="6">
        <v>30</v>
      </c>
      <c r="L48" s="6">
        <v>310</v>
      </c>
      <c r="M48" s="6" t="s">
        <v>562</v>
      </c>
      <c r="N48" s="6"/>
      <c r="O48" s="6" t="s">
        <v>564</v>
      </c>
      <c r="P48" s="6" t="s">
        <v>565</v>
      </c>
      <c r="Q48" s="6" t="s">
        <v>13</v>
      </c>
      <c r="R48" s="6">
        <v>442079</v>
      </c>
      <c r="S48" s="6">
        <v>5412904</v>
      </c>
      <c r="T48" s="6">
        <v>448</v>
      </c>
      <c r="U48" s="6" t="s">
        <v>692</v>
      </c>
    </row>
    <row r="49" spans="1:21" x14ac:dyDescent="0.25">
      <c r="A49" s="6">
        <v>109747</v>
      </c>
      <c r="B49" s="8">
        <v>45222</v>
      </c>
      <c r="C49" s="6" t="s">
        <v>559</v>
      </c>
      <c r="D49" s="6" t="s">
        <v>19</v>
      </c>
      <c r="E49" s="6" t="s">
        <v>651</v>
      </c>
      <c r="F49" s="6" t="s">
        <v>693</v>
      </c>
      <c r="G49" s="6">
        <v>0.6</v>
      </c>
      <c r="H49" s="6" t="s">
        <v>569</v>
      </c>
      <c r="I49" s="6" t="s">
        <v>691</v>
      </c>
      <c r="J49" s="6">
        <v>1</v>
      </c>
      <c r="K49" s="6">
        <v>40</v>
      </c>
      <c r="L49" s="6">
        <v>320</v>
      </c>
      <c r="M49" s="6" t="s">
        <v>562</v>
      </c>
      <c r="N49" s="6"/>
      <c r="O49" s="6" t="s">
        <v>564</v>
      </c>
      <c r="P49" s="6" t="s">
        <v>565</v>
      </c>
      <c r="Q49" s="6" t="s">
        <v>13</v>
      </c>
      <c r="R49" s="6">
        <v>442058</v>
      </c>
      <c r="S49" s="6">
        <v>5412904</v>
      </c>
      <c r="T49" s="6">
        <v>442</v>
      </c>
      <c r="U49" s="6" t="s">
        <v>694</v>
      </c>
    </row>
    <row r="50" spans="1:21" x14ac:dyDescent="0.25">
      <c r="A50" s="6">
        <v>109748</v>
      </c>
      <c r="B50" s="8">
        <v>45222</v>
      </c>
      <c r="C50" s="6" t="s">
        <v>559</v>
      </c>
      <c r="D50" s="6" t="s">
        <v>19</v>
      </c>
      <c r="E50" s="6" t="s">
        <v>651</v>
      </c>
      <c r="F50" s="6" t="s">
        <v>695</v>
      </c>
      <c r="G50" s="6">
        <v>0.4</v>
      </c>
      <c r="H50" s="6" t="s">
        <v>569</v>
      </c>
      <c r="I50" s="6" t="s">
        <v>696</v>
      </c>
      <c r="J50" s="6">
        <v>1</v>
      </c>
      <c r="K50" s="6">
        <v>18</v>
      </c>
      <c r="L50" s="6">
        <v>282</v>
      </c>
      <c r="M50" s="6" t="s">
        <v>562</v>
      </c>
      <c r="N50" s="6" t="s">
        <v>697</v>
      </c>
      <c r="O50" s="6" t="s">
        <v>564</v>
      </c>
      <c r="P50" s="6" t="s">
        <v>565</v>
      </c>
      <c r="Q50" s="6" t="s">
        <v>13</v>
      </c>
      <c r="R50" s="6">
        <v>442058</v>
      </c>
      <c r="S50" s="6">
        <v>5412923</v>
      </c>
      <c r="T50" s="6">
        <v>437</v>
      </c>
      <c r="U50" s="6" t="s">
        <v>698</v>
      </c>
    </row>
    <row r="51" spans="1:21" x14ac:dyDescent="0.25">
      <c r="A51" s="6">
        <v>109749</v>
      </c>
      <c r="B51" s="8">
        <v>45222</v>
      </c>
      <c r="C51" s="6" t="s">
        <v>559</v>
      </c>
      <c r="D51" s="6" t="s">
        <v>19</v>
      </c>
      <c r="E51" s="6" t="s">
        <v>651</v>
      </c>
      <c r="F51" s="6" t="s">
        <v>784</v>
      </c>
      <c r="G51" s="6">
        <v>0.6</v>
      </c>
      <c r="H51" s="6" t="s">
        <v>699</v>
      </c>
      <c r="I51" s="6" t="s">
        <v>577</v>
      </c>
      <c r="J51" s="6">
        <v>1</v>
      </c>
      <c r="K51" s="6">
        <v>10</v>
      </c>
      <c r="L51" s="6">
        <v>286</v>
      </c>
      <c r="M51" s="6" t="s">
        <v>562</v>
      </c>
      <c r="N51" s="6" t="s">
        <v>700</v>
      </c>
      <c r="O51" s="6" t="s">
        <v>564</v>
      </c>
      <c r="P51" s="6" t="s">
        <v>565</v>
      </c>
      <c r="Q51" s="6" t="s">
        <v>13</v>
      </c>
      <c r="R51" s="6">
        <v>442070</v>
      </c>
      <c r="S51" s="6">
        <v>5412922</v>
      </c>
      <c r="T51" s="6">
        <v>437</v>
      </c>
      <c r="U51" s="6" t="s">
        <v>701</v>
      </c>
    </row>
    <row r="52" spans="1:21" x14ac:dyDescent="0.25">
      <c r="A52" s="6">
        <v>109750</v>
      </c>
      <c r="B52" s="8">
        <v>45223</v>
      </c>
      <c r="C52" s="6" t="s">
        <v>559</v>
      </c>
      <c r="D52" s="6" t="s">
        <v>19</v>
      </c>
      <c r="E52" s="6" t="s">
        <v>651</v>
      </c>
      <c r="F52" s="6" t="s">
        <v>702</v>
      </c>
      <c r="G52" s="6">
        <v>0.5</v>
      </c>
      <c r="H52" s="6" t="s">
        <v>569</v>
      </c>
      <c r="I52" s="6" t="s">
        <v>577</v>
      </c>
      <c r="J52" s="6">
        <v>1</v>
      </c>
      <c r="K52" s="6">
        <v>4</v>
      </c>
      <c r="L52" s="6">
        <v>310</v>
      </c>
      <c r="M52" s="6" t="s">
        <v>562</v>
      </c>
      <c r="N52" s="6"/>
      <c r="O52" s="6" t="s">
        <v>564</v>
      </c>
      <c r="P52" s="6" t="s">
        <v>565</v>
      </c>
      <c r="Q52" s="6" t="s">
        <v>13</v>
      </c>
      <c r="R52" s="6">
        <v>441962</v>
      </c>
      <c r="S52" s="6">
        <v>5412927</v>
      </c>
      <c r="T52" s="6">
        <v>414</v>
      </c>
      <c r="U52" s="6"/>
    </row>
    <row r="53" spans="1:21" x14ac:dyDescent="0.25">
      <c r="A53" s="6">
        <v>109751</v>
      </c>
      <c r="B53" s="8">
        <v>45223</v>
      </c>
      <c r="C53" s="6" t="s">
        <v>559</v>
      </c>
      <c r="D53" s="6" t="s">
        <v>19</v>
      </c>
      <c r="E53" s="6" t="s">
        <v>651</v>
      </c>
      <c r="F53" s="6" t="s">
        <v>703</v>
      </c>
      <c r="G53" s="6">
        <v>0.45</v>
      </c>
      <c r="H53" s="6" t="s">
        <v>569</v>
      </c>
      <c r="I53" s="6" t="s">
        <v>577</v>
      </c>
      <c r="J53" s="6">
        <v>1</v>
      </c>
      <c r="K53" s="6">
        <v>2</v>
      </c>
      <c r="L53" s="6">
        <v>240</v>
      </c>
      <c r="M53" s="6" t="s">
        <v>562</v>
      </c>
      <c r="N53" s="6"/>
      <c r="O53" s="6" t="s">
        <v>564</v>
      </c>
      <c r="P53" s="6" t="s">
        <v>565</v>
      </c>
      <c r="Q53" s="6" t="s">
        <v>13</v>
      </c>
      <c r="R53" s="6">
        <v>441939</v>
      </c>
      <c r="S53" s="6">
        <v>5412925</v>
      </c>
      <c r="T53" s="6">
        <v>416</v>
      </c>
      <c r="U53" s="6"/>
    </row>
    <row r="54" spans="1:21" x14ac:dyDescent="0.25">
      <c r="A54" s="6">
        <v>109752</v>
      </c>
      <c r="B54" s="8">
        <v>45223</v>
      </c>
      <c r="C54" s="6" t="s">
        <v>559</v>
      </c>
      <c r="D54" s="6" t="s">
        <v>19</v>
      </c>
      <c r="E54" s="6" t="s">
        <v>651</v>
      </c>
      <c r="F54" s="6" t="s">
        <v>704</v>
      </c>
      <c r="G54" s="6">
        <v>0.45</v>
      </c>
      <c r="H54" s="6" t="s">
        <v>569</v>
      </c>
      <c r="I54" s="6" t="s">
        <v>577</v>
      </c>
      <c r="J54" s="6">
        <v>1</v>
      </c>
      <c r="K54" s="6">
        <v>2</v>
      </c>
      <c r="L54" s="6">
        <v>240</v>
      </c>
      <c r="M54" s="6" t="s">
        <v>562</v>
      </c>
      <c r="N54" s="6"/>
      <c r="O54" s="6" t="s">
        <v>564</v>
      </c>
      <c r="P54" s="6" t="s">
        <v>565</v>
      </c>
      <c r="Q54" s="6" t="s">
        <v>13</v>
      </c>
      <c r="R54" s="6">
        <v>441940</v>
      </c>
      <c r="S54" s="6">
        <v>5412944</v>
      </c>
      <c r="T54" s="6">
        <v>421</v>
      </c>
      <c r="U54" s="6"/>
    </row>
    <row r="55" spans="1:21" x14ac:dyDescent="0.25">
      <c r="A55" s="6">
        <v>109753</v>
      </c>
      <c r="B55" s="8">
        <v>45223</v>
      </c>
      <c r="C55" s="6" t="s">
        <v>559</v>
      </c>
      <c r="D55" s="6" t="s">
        <v>19</v>
      </c>
      <c r="E55" s="6" t="s">
        <v>651</v>
      </c>
      <c r="F55" s="6" t="s">
        <v>705</v>
      </c>
      <c r="G55" s="6">
        <v>0.4</v>
      </c>
      <c r="H55" s="6" t="s">
        <v>569</v>
      </c>
      <c r="I55" s="6" t="s">
        <v>577</v>
      </c>
      <c r="J55" s="6">
        <v>1</v>
      </c>
      <c r="K55" s="6">
        <v>10</v>
      </c>
      <c r="L55" s="6">
        <v>330</v>
      </c>
      <c r="M55" s="6" t="s">
        <v>562</v>
      </c>
      <c r="N55" s="6"/>
      <c r="O55" s="6" t="s">
        <v>564</v>
      </c>
      <c r="P55" s="6" t="s">
        <v>565</v>
      </c>
      <c r="Q55" s="6" t="s">
        <v>13</v>
      </c>
      <c r="R55" s="6">
        <v>441938</v>
      </c>
      <c r="S55" s="6">
        <v>5412961</v>
      </c>
      <c r="T55" s="6">
        <v>423</v>
      </c>
      <c r="U55" s="6"/>
    </row>
    <row r="56" spans="1:21" x14ac:dyDescent="0.25">
      <c r="A56" s="6">
        <v>109754</v>
      </c>
      <c r="B56" s="8">
        <v>45223</v>
      </c>
      <c r="C56" s="6" t="s">
        <v>559</v>
      </c>
      <c r="D56" s="6" t="s">
        <v>19</v>
      </c>
      <c r="E56" s="6" t="s">
        <v>651</v>
      </c>
      <c r="F56" s="6" t="s">
        <v>706</v>
      </c>
      <c r="G56" s="6">
        <v>0.5</v>
      </c>
      <c r="H56" s="6" t="s">
        <v>569</v>
      </c>
      <c r="I56" s="6" t="s">
        <v>577</v>
      </c>
      <c r="J56" s="6">
        <v>1</v>
      </c>
      <c r="K56" s="6">
        <v>6</v>
      </c>
      <c r="L56" s="6">
        <v>290</v>
      </c>
      <c r="M56" s="6" t="s">
        <v>562</v>
      </c>
      <c r="N56" s="6"/>
      <c r="O56" s="6" t="s">
        <v>564</v>
      </c>
      <c r="P56" s="6" t="s">
        <v>565</v>
      </c>
      <c r="Q56" s="6" t="s">
        <v>13</v>
      </c>
      <c r="R56" s="6">
        <v>441957</v>
      </c>
      <c r="S56" s="6">
        <v>5412964</v>
      </c>
      <c r="T56" s="6">
        <v>424</v>
      </c>
      <c r="U56" s="6"/>
    </row>
    <row r="57" spans="1:21" x14ac:dyDescent="0.25">
      <c r="A57" s="6">
        <v>109755</v>
      </c>
      <c r="B57" s="8">
        <v>45223</v>
      </c>
      <c r="C57" s="6" t="s">
        <v>559</v>
      </c>
      <c r="D57" s="6" t="s">
        <v>19</v>
      </c>
      <c r="E57" s="6" t="s">
        <v>651</v>
      </c>
      <c r="F57" s="6" t="s">
        <v>707</v>
      </c>
      <c r="G57" s="6">
        <v>0.55000000000000004</v>
      </c>
      <c r="H57" s="6" t="s">
        <v>569</v>
      </c>
      <c r="I57" s="6" t="s">
        <v>577</v>
      </c>
      <c r="J57" s="6">
        <v>1</v>
      </c>
      <c r="K57" s="6">
        <v>2</v>
      </c>
      <c r="L57" s="6">
        <v>270</v>
      </c>
      <c r="M57" s="6" t="s">
        <v>562</v>
      </c>
      <c r="N57" s="6"/>
      <c r="O57" s="6" t="s">
        <v>564</v>
      </c>
      <c r="P57" s="6" t="s">
        <v>565</v>
      </c>
      <c r="Q57" s="6" t="s">
        <v>13</v>
      </c>
      <c r="R57" s="6">
        <v>441979</v>
      </c>
      <c r="S57" s="6">
        <v>5412965</v>
      </c>
      <c r="T57" s="6">
        <v>427</v>
      </c>
      <c r="U57" s="6" t="s">
        <v>708</v>
      </c>
    </row>
    <row r="58" spans="1:21" x14ac:dyDescent="0.25">
      <c r="A58" s="6">
        <v>109756</v>
      </c>
      <c r="B58" s="8">
        <v>45223</v>
      </c>
      <c r="C58" s="6" t="s">
        <v>559</v>
      </c>
      <c r="D58" s="6" t="s">
        <v>19</v>
      </c>
      <c r="E58" s="6" t="s">
        <v>651</v>
      </c>
      <c r="F58" s="6" t="s">
        <v>709</v>
      </c>
      <c r="G58" s="6">
        <v>0.5</v>
      </c>
      <c r="H58" s="6" t="s">
        <v>569</v>
      </c>
      <c r="I58" s="6" t="s">
        <v>577</v>
      </c>
      <c r="J58" s="6">
        <v>1</v>
      </c>
      <c r="K58" s="6">
        <v>8</v>
      </c>
      <c r="L58" s="6">
        <v>270</v>
      </c>
      <c r="M58" s="6" t="s">
        <v>562</v>
      </c>
      <c r="N58" s="6"/>
      <c r="O58" s="6" t="s">
        <v>564</v>
      </c>
      <c r="P58" s="6" t="s">
        <v>565</v>
      </c>
      <c r="Q58" s="6" t="s">
        <v>13</v>
      </c>
      <c r="R58" s="6">
        <v>441979</v>
      </c>
      <c r="S58" s="6">
        <v>5412946</v>
      </c>
      <c r="T58" s="6">
        <v>430</v>
      </c>
      <c r="U58" s="6"/>
    </row>
    <row r="59" spans="1:21" x14ac:dyDescent="0.25">
      <c r="A59" s="6">
        <v>109757</v>
      </c>
      <c r="B59" s="8">
        <v>45223</v>
      </c>
      <c r="C59" s="6" t="s">
        <v>559</v>
      </c>
      <c r="D59" s="6" t="s">
        <v>19</v>
      </c>
      <c r="E59" s="6" t="s">
        <v>651</v>
      </c>
      <c r="F59" s="6" t="s">
        <v>710</v>
      </c>
      <c r="G59" s="6">
        <v>0.4</v>
      </c>
      <c r="H59" s="6" t="s">
        <v>595</v>
      </c>
      <c r="I59" s="6" t="s">
        <v>691</v>
      </c>
      <c r="J59" s="6">
        <v>1</v>
      </c>
      <c r="K59" s="6">
        <v>25</v>
      </c>
      <c r="L59" s="6">
        <v>330</v>
      </c>
      <c r="M59" s="6" t="s">
        <v>562</v>
      </c>
      <c r="N59" s="6"/>
      <c r="O59" s="6" t="s">
        <v>564</v>
      </c>
      <c r="P59" s="6" t="s">
        <v>565</v>
      </c>
      <c r="Q59" s="6" t="s">
        <v>13</v>
      </c>
      <c r="R59" s="6">
        <v>441978</v>
      </c>
      <c r="S59" s="6">
        <v>5412925</v>
      </c>
      <c r="T59" s="6">
        <v>434</v>
      </c>
      <c r="U59" s="6" t="s">
        <v>711</v>
      </c>
    </row>
    <row r="60" spans="1:21" x14ac:dyDescent="0.25">
      <c r="A60" s="6">
        <v>109758</v>
      </c>
      <c r="B60" s="8">
        <v>45223</v>
      </c>
      <c r="C60" s="6" t="s">
        <v>559</v>
      </c>
      <c r="D60" s="6" t="s">
        <v>19</v>
      </c>
      <c r="E60" s="6" t="s">
        <v>651</v>
      </c>
      <c r="F60" s="6" t="s">
        <v>712</v>
      </c>
      <c r="G60" s="6">
        <v>0.45</v>
      </c>
      <c r="H60" s="6" t="s">
        <v>569</v>
      </c>
      <c r="I60" s="6" t="s">
        <v>577</v>
      </c>
      <c r="J60" s="6">
        <v>1</v>
      </c>
      <c r="K60" s="6">
        <v>2</v>
      </c>
      <c r="L60" s="6">
        <v>256</v>
      </c>
      <c r="M60" s="6" t="s">
        <v>562</v>
      </c>
      <c r="N60" s="6"/>
      <c r="O60" s="6" t="s">
        <v>564</v>
      </c>
      <c r="P60" s="6" t="s">
        <v>565</v>
      </c>
      <c r="Q60" s="6" t="s">
        <v>13</v>
      </c>
      <c r="R60" s="6">
        <v>441959</v>
      </c>
      <c r="S60" s="6">
        <v>5412944</v>
      </c>
      <c r="T60" s="6">
        <v>428</v>
      </c>
      <c r="U60" s="6"/>
    </row>
    <row r="61" spans="1:21" x14ac:dyDescent="0.25">
      <c r="A61" s="6">
        <v>109759</v>
      </c>
      <c r="B61" s="8">
        <v>45223</v>
      </c>
      <c r="C61" s="6" t="s">
        <v>559</v>
      </c>
      <c r="D61" s="6" t="s">
        <v>19</v>
      </c>
      <c r="E61" s="6" t="s">
        <v>651</v>
      </c>
      <c r="F61" s="6" t="s">
        <v>713</v>
      </c>
      <c r="G61" s="6">
        <v>0.55000000000000004</v>
      </c>
      <c r="H61" s="6" t="s">
        <v>569</v>
      </c>
      <c r="I61" s="6" t="s">
        <v>577</v>
      </c>
      <c r="J61" s="6">
        <v>1</v>
      </c>
      <c r="K61" s="6">
        <v>2</v>
      </c>
      <c r="L61" s="6">
        <v>234</v>
      </c>
      <c r="M61" s="6" t="s">
        <v>562</v>
      </c>
      <c r="N61" s="6"/>
      <c r="O61" s="6" t="s">
        <v>564</v>
      </c>
      <c r="P61" s="6" t="s">
        <v>565</v>
      </c>
      <c r="Q61" s="6" t="s">
        <v>13</v>
      </c>
      <c r="R61" s="6">
        <v>441920</v>
      </c>
      <c r="S61" s="6">
        <v>5412943</v>
      </c>
      <c r="T61" s="6">
        <v>427</v>
      </c>
      <c r="U61" s="6"/>
    </row>
    <row r="62" spans="1:21" x14ac:dyDescent="0.25">
      <c r="A62" s="6">
        <v>109760</v>
      </c>
      <c r="B62" s="8">
        <v>45223</v>
      </c>
      <c r="C62" s="6" t="s">
        <v>559</v>
      </c>
      <c r="D62" s="6" t="s">
        <v>19</v>
      </c>
      <c r="E62" s="6" t="s">
        <v>651</v>
      </c>
      <c r="F62" s="6" t="s">
        <v>714</v>
      </c>
      <c r="G62" s="6">
        <v>0.55000000000000004</v>
      </c>
      <c r="H62" s="6" t="s">
        <v>715</v>
      </c>
      <c r="I62" s="6" t="s">
        <v>577</v>
      </c>
      <c r="J62" s="6">
        <v>1</v>
      </c>
      <c r="K62" s="6">
        <v>2</v>
      </c>
      <c r="L62" s="6">
        <v>242</v>
      </c>
      <c r="M62" s="6" t="s">
        <v>562</v>
      </c>
      <c r="N62" s="6"/>
      <c r="O62" s="6" t="s">
        <v>564</v>
      </c>
      <c r="P62" s="6" t="s">
        <v>565</v>
      </c>
      <c r="Q62" s="6" t="s">
        <v>13</v>
      </c>
      <c r="R62" s="6">
        <v>441919</v>
      </c>
      <c r="S62" s="6">
        <v>5412962</v>
      </c>
      <c r="T62" s="6">
        <v>425</v>
      </c>
      <c r="U62" s="6"/>
    </row>
    <row r="63" spans="1:21" x14ac:dyDescent="0.25">
      <c r="A63" s="6">
        <v>109761</v>
      </c>
      <c r="B63" s="8">
        <v>45229</v>
      </c>
      <c r="C63" s="6" t="s">
        <v>559</v>
      </c>
      <c r="D63" s="6" t="s">
        <v>19</v>
      </c>
      <c r="E63" s="6" t="s">
        <v>716</v>
      </c>
      <c r="F63" s="6" t="s">
        <v>717</v>
      </c>
      <c r="G63" s="6">
        <v>0.45</v>
      </c>
      <c r="H63" s="6" t="s">
        <v>569</v>
      </c>
      <c r="I63" s="6" t="s">
        <v>577</v>
      </c>
      <c r="J63" s="6">
        <v>1</v>
      </c>
      <c r="K63" s="6">
        <v>1</v>
      </c>
      <c r="L63" s="6">
        <v>280</v>
      </c>
      <c r="M63" s="6" t="s">
        <v>562</v>
      </c>
      <c r="N63" s="6"/>
      <c r="O63" s="6" t="s">
        <v>564</v>
      </c>
      <c r="P63" s="6" t="s">
        <v>565</v>
      </c>
      <c r="Q63" s="6" t="s">
        <v>13</v>
      </c>
      <c r="R63" s="6">
        <v>441789</v>
      </c>
      <c r="S63" s="6">
        <v>5412874</v>
      </c>
      <c r="T63" s="6">
        <v>404</v>
      </c>
      <c r="U63" s="6" t="s">
        <v>718</v>
      </c>
    </row>
    <row r="64" spans="1:21" x14ac:dyDescent="0.25">
      <c r="A64" s="6">
        <v>109762</v>
      </c>
      <c r="B64" s="8">
        <v>45229</v>
      </c>
      <c r="C64" s="6" t="s">
        <v>559</v>
      </c>
      <c r="D64" s="6" t="s">
        <v>19</v>
      </c>
      <c r="E64" s="6" t="s">
        <v>716</v>
      </c>
      <c r="F64" s="6" t="s">
        <v>719</v>
      </c>
      <c r="G64" s="6">
        <v>0.5</v>
      </c>
      <c r="H64" s="6" t="s">
        <v>569</v>
      </c>
      <c r="I64" s="6" t="s">
        <v>577</v>
      </c>
      <c r="J64" s="6">
        <v>1</v>
      </c>
      <c r="K64" s="6">
        <v>20</v>
      </c>
      <c r="L64" s="6">
        <v>324</v>
      </c>
      <c r="M64" s="6" t="s">
        <v>562</v>
      </c>
      <c r="N64" s="6"/>
      <c r="O64" s="6" t="s">
        <v>564</v>
      </c>
      <c r="P64" s="6" t="s">
        <v>565</v>
      </c>
      <c r="Q64" s="6" t="s">
        <v>13</v>
      </c>
      <c r="R64" s="6">
        <v>441778</v>
      </c>
      <c r="S64" s="6">
        <v>5412874</v>
      </c>
      <c r="T64" s="6">
        <v>400</v>
      </c>
      <c r="U64" s="6"/>
    </row>
    <row r="65" spans="1:21" x14ac:dyDescent="0.25">
      <c r="A65" s="6">
        <v>109763</v>
      </c>
      <c r="B65" s="8">
        <v>45229</v>
      </c>
      <c r="C65" s="6" t="s">
        <v>559</v>
      </c>
      <c r="D65" s="6" t="s">
        <v>19</v>
      </c>
      <c r="E65" s="6" t="s">
        <v>716</v>
      </c>
      <c r="F65" s="6" t="s">
        <v>720</v>
      </c>
      <c r="G65" s="6">
        <v>0.45</v>
      </c>
      <c r="H65" s="6" t="s">
        <v>647</v>
      </c>
      <c r="I65" s="6" t="s">
        <v>577</v>
      </c>
      <c r="J65" s="6">
        <v>1</v>
      </c>
      <c r="K65" s="6">
        <v>10</v>
      </c>
      <c r="L65" s="6">
        <v>35</v>
      </c>
      <c r="M65" s="6" t="s">
        <v>562</v>
      </c>
      <c r="N65" s="6" t="s">
        <v>730</v>
      </c>
      <c r="O65" s="6" t="s">
        <v>564</v>
      </c>
      <c r="P65" s="6" t="s">
        <v>565</v>
      </c>
      <c r="Q65" s="6" t="s">
        <v>13</v>
      </c>
      <c r="R65" s="6">
        <v>441768</v>
      </c>
      <c r="S65" s="6">
        <v>5412872</v>
      </c>
      <c r="T65" s="6">
        <v>403</v>
      </c>
      <c r="U65" s="6" t="s">
        <v>721</v>
      </c>
    </row>
    <row r="66" spans="1:21" x14ac:dyDescent="0.25">
      <c r="A66" s="6">
        <v>109764</v>
      </c>
      <c r="B66" s="8">
        <v>45229</v>
      </c>
      <c r="C66" s="6" t="s">
        <v>559</v>
      </c>
      <c r="D66" s="6" t="s">
        <v>19</v>
      </c>
      <c r="E66" s="6" t="s">
        <v>716</v>
      </c>
      <c r="F66" s="6" t="s">
        <v>722</v>
      </c>
      <c r="G66" s="6"/>
      <c r="H66" s="6" t="s">
        <v>647</v>
      </c>
      <c r="I66" s="6" t="s">
        <v>577</v>
      </c>
      <c r="J66" s="6">
        <v>5</v>
      </c>
      <c r="K66" s="6">
        <v>1</v>
      </c>
      <c r="L66" s="6">
        <v>275</v>
      </c>
      <c r="M66" s="6" t="s">
        <v>602</v>
      </c>
      <c r="N66" s="6"/>
      <c r="O66" s="6" t="s">
        <v>564</v>
      </c>
      <c r="P66" s="6" t="s">
        <v>565</v>
      </c>
      <c r="Q66" s="6" t="s">
        <v>13</v>
      </c>
      <c r="R66" s="6">
        <v>441760</v>
      </c>
      <c r="S66" s="6">
        <v>5412875</v>
      </c>
      <c r="T66" s="6">
        <v>403</v>
      </c>
      <c r="U66" s="6" t="s">
        <v>731</v>
      </c>
    </row>
    <row r="67" spans="1:21" x14ac:dyDescent="0.25">
      <c r="A67" s="6">
        <v>109765</v>
      </c>
      <c r="B67" s="8">
        <v>45229</v>
      </c>
      <c r="C67" s="6" t="s">
        <v>559</v>
      </c>
      <c r="D67" s="6" t="s">
        <v>19</v>
      </c>
      <c r="E67" s="6" t="s">
        <v>716</v>
      </c>
      <c r="F67" s="6" t="s">
        <v>727</v>
      </c>
      <c r="G67" s="6">
        <v>0.4</v>
      </c>
      <c r="H67" s="6" t="s">
        <v>647</v>
      </c>
      <c r="I67" s="6" t="s">
        <v>577</v>
      </c>
      <c r="J67" s="6">
        <v>1</v>
      </c>
      <c r="K67" s="6">
        <v>38</v>
      </c>
      <c r="L67" s="6">
        <v>220</v>
      </c>
      <c r="M67" s="6" t="s">
        <v>562</v>
      </c>
      <c r="N67" s="6"/>
      <c r="O67" s="6" t="s">
        <v>564</v>
      </c>
      <c r="P67" s="6" t="s">
        <v>565</v>
      </c>
      <c r="Q67" s="6" t="s">
        <v>13</v>
      </c>
      <c r="R67" s="6">
        <v>441749</v>
      </c>
      <c r="S67" s="6">
        <v>5412873</v>
      </c>
      <c r="T67" s="6">
        <v>403</v>
      </c>
      <c r="U67" s="6" t="s">
        <v>732</v>
      </c>
    </row>
    <row r="68" spans="1:21" x14ac:dyDescent="0.25">
      <c r="A68" s="6">
        <v>109766</v>
      </c>
      <c r="B68" s="8">
        <v>45229</v>
      </c>
      <c r="C68" s="6" t="s">
        <v>559</v>
      </c>
      <c r="D68" s="6" t="s">
        <v>19</v>
      </c>
      <c r="E68" s="6" t="s">
        <v>716</v>
      </c>
      <c r="F68" s="6" t="s">
        <v>733</v>
      </c>
      <c r="G68" s="6">
        <v>0.5</v>
      </c>
      <c r="H68" s="6" t="s">
        <v>647</v>
      </c>
      <c r="I68" s="6" t="s">
        <v>577</v>
      </c>
      <c r="J68" s="6">
        <v>1</v>
      </c>
      <c r="K68" s="6">
        <v>2</v>
      </c>
      <c r="L68" s="6">
        <v>270</v>
      </c>
      <c r="M68" s="6" t="s">
        <v>562</v>
      </c>
      <c r="N68" s="6" t="s">
        <v>734</v>
      </c>
      <c r="O68" s="6" t="s">
        <v>564</v>
      </c>
      <c r="P68" s="6" t="s">
        <v>565</v>
      </c>
      <c r="Q68" s="6" t="s">
        <v>13</v>
      </c>
      <c r="R68" s="6">
        <v>441779</v>
      </c>
      <c r="S68" s="6">
        <v>5412887</v>
      </c>
      <c r="T68" s="6">
        <v>404</v>
      </c>
      <c r="U68" s="6" t="s">
        <v>735</v>
      </c>
    </row>
    <row r="69" spans="1:21" x14ac:dyDescent="0.25">
      <c r="A69" s="6">
        <v>109767</v>
      </c>
      <c r="B69" s="8">
        <v>45229</v>
      </c>
      <c r="C69" s="6" t="s">
        <v>559</v>
      </c>
      <c r="D69" s="6" t="s">
        <v>19</v>
      </c>
      <c r="E69" s="6" t="s">
        <v>716</v>
      </c>
      <c r="F69" s="6" t="s">
        <v>726</v>
      </c>
      <c r="G69" s="6">
        <v>0.4</v>
      </c>
      <c r="H69" s="6" t="s">
        <v>647</v>
      </c>
      <c r="I69" s="6" t="s">
        <v>577</v>
      </c>
      <c r="J69" s="6">
        <v>1</v>
      </c>
      <c r="K69" s="6">
        <v>2</v>
      </c>
      <c r="L69" s="6">
        <v>300</v>
      </c>
      <c r="M69" s="6" t="s">
        <v>562</v>
      </c>
      <c r="N69" s="6"/>
      <c r="O69" s="6" t="s">
        <v>564</v>
      </c>
      <c r="P69" s="6" t="s">
        <v>565</v>
      </c>
      <c r="Q69" s="6" t="s">
        <v>13</v>
      </c>
      <c r="R69" s="6">
        <v>441767</v>
      </c>
      <c r="S69" s="6">
        <v>5412883</v>
      </c>
      <c r="T69" s="6">
        <v>405</v>
      </c>
      <c r="U69" s="6" t="s">
        <v>736</v>
      </c>
    </row>
    <row r="70" spans="1:21" x14ac:dyDescent="0.25">
      <c r="A70" s="6">
        <v>109768</v>
      </c>
      <c r="B70" s="8">
        <v>45229</v>
      </c>
      <c r="C70" s="6" t="s">
        <v>559</v>
      </c>
      <c r="D70" s="6" t="s">
        <v>19</v>
      </c>
      <c r="E70" s="6" t="s">
        <v>716</v>
      </c>
      <c r="F70" s="6" t="s">
        <v>737</v>
      </c>
      <c r="G70" s="6">
        <v>0.4</v>
      </c>
      <c r="H70" s="6" t="s">
        <v>647</v>
      </c>
      <c r="I70" s="6" t="s">
        <v>577</v>
      </c>
      <c r="J70" s="6">
        <v>1</v>
      </c>
      <c r="K70" s="6">
        <v>2</v>
      </c>
      <c r="L70" s="6">
        <v>300</v>
      </c>
      <c r="M70" s="6" t="s">
        <v>562</v>
      </c>
      <c r="N70" s="6"/>
      <c r="O70" s="6" t="s">
        <v>564</v>
      </c>
      <c r="P70" s="6" t="s">
        <v>565</v>
      </c>
      <c r="Q70" s="6" t="s">
        <v>13</v>
      </c>
      <c r="R70" s="6">
        <v>441778</v>
      </c>
      <c r="S70" s="6">
        <v>5412861</v>
      </c>
      <c r="T70" s="6">
        <v>409</v>
      </c>
      <c r="U70" s="6" t="s">
        <v>738</v>
      </c>
    </row>
    <row r="71" spans="1:21" x14ac:dyDescent="0.25">
      <c r="A71" s="6">
        <v>109769</v>
      </c>
      <c r="B71" s="8">
        <v>45229</v>
      </c>
      <c r="C71" s="6" t="s">
        <v>559</v>
      </c>
      <c r="D71" s="6" t="s">
        <v>19</v>
      </c>
      <c r="E71" s="6" t="s">
        <v>716</v>
      </c>
      <c r="F71" s="6" t="s">
        <v>724</v>
      </c>
      <c r="G71" s="6">
        <v>0.4</v>
      </c>
      <c r="H71" s="6" t="s">
        <v>647</v>
      </c>
      <c r="I71" s="6" t="s">
        <v>577</v>
      </c>
      <c r="J71" s="6">
        <v>1</v>
      </c>
      <c r="K71" s="6">
        <v>24</v>
      </c>
      <c r="L71" s="6">
        <v>10</v>
      </c>
      <c r="M71" s="6" t="s">
        <v>562</v>
      </c>
      <c r="N71" s="6" t="s">
        <v>739</v>
      </c>
      <c r="O71" s="6" t="s">
        <v>564</v>
      </c>
      <c r="P71" s="6" t="s">
        <v>565</v>
      </c>
      <c r="Q71" s="6" t="s">
        <v>13</v>
      </c>
      <c r="R71" s="6">
        <v>441769</v>
      </c>
      <c r="S71" s="6">
        <v>5412853</v>
      </c>
      <c r="T71" s="6">
        <v>406</v>
      </c>
      <c r="U71" s="6" t="s">
        <v>740</v>
      </c>
    </row>
    <row r="72" spans="1:21" x14ac:dyDescent="0.25">
      <c r="A72" s="6">
        <v>109770</v>
      </c>
      <c r="B72" s="8">
        <v>45229</v>
      </c>
      <c r="C72" s="6" t="s">
        <v>559</v>
      </c>
      <c r="D72" s="6" t="s">
        <v>19</v>
      </c>
      <c r="E72" s="6" t="s">
        <v>716</v>
      </c>
      <c r="F72" s="6" t="s">
        <v>725</v>
      </c>
      <c r="G72" s="6">
        <v>0.45</v>
      </c>
      <c r="H72" s="6" t="s">
        <v>647</v>
      </c>
      <c r="I72" s="6" t="s">
        <v>577</v>
      </c>
      <c r="J72" s="6">
        <v>1</v>
      </c>
      <c r="K72" s="6">
        <v>5</v>
      </c>
      <c r="L72" s="6">
        <v>318</v>
      </c>
      <c r="M72" s="6" t="s">
        <v>562</v>
      </c>
      <c r="N72" s="6"/>
      <c r="O72" s="6" t="s">
        <v>564</v>
      </c>
      <c r="P72" s="6" t="s">
        <v>565</v>
      </c>
      <c r="Q72" s="6" t="s">
        <v>13</v>
      </c>
      <c r="R72" s="6">
        <v>441769</v>
      </c>
      <c r="S72" s="6">
        <v>5412861</v>
      </c>
      <c r="T72" s="6">
        <v>408</v>
      </c>
      <c r="U72" s="6"/>
    </row>
    <row r="73" spans="1:21" x14ac:dyDescent="0.25">
      <c r="A73" s="6">
        <v>109771</v>
      </c>
      <c r="B73" s="8">
        <v>45229</v>
      </c>
      <c r="C73" s="6" t="s">
        <v>559</v>
      </c>
      <c r="D73" s="6" t="s">
        <v>19</v>
      </c>
      <c r="E73" s="6" t="s">
        <v>716</v>
      </c>
      <c r="F73" s="6" t="s">
        <v>729</v>
      </c>
      <c r="G73" s="6"/>
      <c r="H73" s="6" t="s">
        <v>647</v>
      </c>
      <c r="I73" s="6" t="s">
        <v>577</v>
      </c>
      <c r="J73" s="6">
        <v>1</v>
      </c>
      <c r="K73" s="6">
        <v>45</v>
      </c>
      <c r="L73" s="6">
        <v>204</v>
      </c>
      <c r="M73" s="6" t="s">
        <v>562</v>
      </c>
      <c r="N73" s="6"/>
      <c r="O73" s="6" t="s">
        <v>564</v>
      </c>
      <c r="P73" s="6" t="s">
        <v>565</v>
      </c>
      <c r="Q73" s="6" t="s">
        <v>13</v>
      </c>
      <c r="R73" s="6">
        <v>441759</v>
      </c>
      <c r="S73" s="6">
        <v>5412863</v>
      </c>
      <c r="T73" s="6">
        <v>409</v>
      </c>
      <c r="U73" s="6" t="s">
        <v>741</v>
      </c>
    </row>
    <row r="74" spans="1:21" x14ac:dyDescent="0.25">
      <c r="A74" s="6">
        <v>109772</v>
      </c>
      <c r="B74" s="8">
        <v>45229</v>
      </c>
      <c r="C74" s="6" t="s">
        <v>559</v>
      </c>
      <c r="D74" s="6" t="s">
        <v>19</v>
      </c>
      <c r="E74" s="6" t="s">
        <v>716</v>
      </c>
      <c r="F74" s="6" t="s">
        <v>723</v>
      </c>
      <c r="G74" s="6">
        <v>0.45</v>
      </c>
      <c r="H74" s="6" t="s">
        <v>647</v>
      </c>
      <c r="I74" s="6" t="s">
        <v>577</v>
      </c>
      <c r="J74" s="6">
        <v>1</v>
      </c>
      <c r="K74" s="6">
        <v>4</v>
      </c>
      <c r="L74" s="6">
        <v>260</v>
      </c>
      <c r="M74" s="6" t="s">
        <v>562</v>
      </c>
      <c r="N74" s="6" t="s">
        <v>734</v>
      </c>
      <c r="O74" s="6" t="s">
        <v>564</v>
      </c>
      <c r="P74" s="6" t="s">
        <v>565</v>
      </c>
      <c r="Q74" s="6" t="s">
        <v>13</v>
      </c>
      <c r="R74" s="6">
        <v>441759</v>
      </c>
      <c r="S74" s="6">
        <v>5412884</v>
      </c>
      <c r="T74" s="6">
        <v>407</v>
      </c>
      <c r="U74" s="6" t="s">
        <v>742</v>
      </c>
    </row>
    <row r="75" spans="1:21" x14ac:dyDescent="0.25">
      <c r="A75" s="6">
        <v>109773</v>
      </c>
      <c r="B75" s="8">
        <v>45229</v>
      </c>
      <c r="C75" s="6" t="s">
        <v>559</v>
      </c>
      <c r="D75" s="6" t="s">
        <v>19</v>
      </c>
      <c r="E75" s="6" t="s">
        <v>716</v>
      </c>
      <c r="F75" s="6" t="s">
        <v>728</v>
      </c>
      <c r="G75" s="6">
        <v>0.45</v>
      </c>
      <c r="H75" s="6" t="s">
        <v>647</v>
      </c>
      <c r="I75" s="6" t="s">
        <v>577</v>
      </c>
      <c r="J75" s="6">
        <v>1</v>
      </c>
      <c r="K75" s="6">
        <v>4</v>
      </c>
      <c r="L75" s="6">
        <v>200</v>
      </c>
      <c r="M75" s="6" t="s">
        <v>562</v>
      </c>
      <c r="N75" s="6" t="s">
        <v>734</v>
      </c>
      <c r="O75" s="6" t="s">
        <v>564</v>
      </c>
      <c r="P75" s="6" t="s">
        <v>565</v>
      </c>
      <c r="Q75" s="6" t="s">
        <v>13</v>
      </c>
      <c r="R75" s="6">
        <v>441750</v>
      </c>
      <c r="S75" s="6">
        <v>5412882</v>
      </c>
      <c r="T75" s="6">
        <v>406</v>
      </c>
      <c r="U75" s="6" t="s">
        <v>742</v>
      </c>
    </row>
    <row r="76" spans="1:21" x14ac:dyDescent="0.25">
      <c r="A76" s="6">
        <v>109775</v>
      </c>
      <c r="B76" s="8">
        <v>45229</v>
      </c>
      <c r="C76" s="6" t="s">
        <v>559</v>
      </c>
      <c r="D76" s="6" t="s">
        <v>19</v>
      </c>
      <c r="E76" s="6" t="s">
        <v>743</v>
      </c>
      <c r="F76" s="6" t="s">
        <v>744</v>
      </c>
      <c r="G76" s="6">
        <v>0.45</v>
      </c>
      <c r="H76" s="6" t="s">
        <v>745</v>
      </c>
      <c r="I76" s="6" t="s">
        <v>577</v>
      </c>
      <c r="J76" s="6">
        <v>1</v>
      </c>
      <c r="K76" s="6">
        <v>26</v>
      </c>
      <c r="L76" s="6">
        <v>270</v>
      </c>
      <c r="M76" s="6" t="s">
        <v>562</v>
      </c>
      <c r="N76" s="6"/>
      <c r="O76" s="6" t="s">
        <v>564</v>
      </c>
      <c r="P76" s="6" t="s">
        <v>565</v>
      </c>
      <c r="Q76" s="6" t="s">
        <v>13</v>
      </c>
      <c r="R76" s="6">
        <v>442209</v>
      </c>
      <c r="S76" s="6">
        <v>5412812</v>
      </c>
      <c r="T76" s="6">
        <v>512</v>
      </c>
      <c r="U76" s="6"/>
    </row>
    <row r="77" spans="1:21" x14ac:dyDescent="0.25">
      <c r="A77" s="6">
        <v>109776</v>
      </c>
      <c r="B77" s="8">
        <v>45229</v>
      </c>
      <c r="C77" s="6" t="s">
        <v>559</v>
      </c>
      <c r="D77" s="6" t="s">
        <v>19</v>
      </c>
      <c r="E77" s="6" t="s">
        <v>743</v>
      </c>
      <c r="F77" s="6" t="s">
        <v>746</v>
      </c>
      <c r="G77" s="6">
        <v>0.55000000000000004</v>
      </c>
      <c r="H77" s="6" t="s">
        <v>747</v>
      </c>
      <c r="I77" s="6" t="s">
        <v>748</v>
      </c>
      <c r="J77" s="6">
        <v>5</v>
      </c>
      <c r="K77" s="6"/>
      <c r="L77" s="6">
        <v>270</v>
      </c>
      <c r="M77" s="6" t="s">
        <v>562</v>
      </c>
      <c r="N77" s="6"/>
      <c r="O77" s="6" t="s">
        <v>564</v>
      </c>
      <c r="P77" s="6" t="s">
        <v>565</v>
      </c>
      <c r="Q77" s="6" t="s">
        <v>13</v>
      </c>
      <c r="R77" s="6">
        <v>442187</v>
      </c>
      <c r="S77" s="6">
        <v>5412813</v>
      </c>
      <c r="T77" s="6">
        <v>506</v>
      </c>
      <c r="U77" s="6"/>
    </row>
    <row r="78" spans="1:21" x14ac:dyDescent="0.25">
      <c r="A78" s="6">
        <v>109777</v>
      </c>
      <c r="B78" s="8">
        <v>45229</v>
      </c>
      <c r="C78" s="6" t="s">
        <v>559</v>
      </c>
      <c r="D78" s="6" t="s">
        <v>19</v>
      </c>
      <c r="E78" s="6" t="s">
        <v>743</v>
      </c>
      <c r="F78" s="6" t="s">
        <v>749</v>
      </c>
      <c r="G78" s="6">
        <v>0.5</v>
      </c>
      <c r="H78" s="6" t="s">
        <v>747</v>
      </c>
      <c r="I78" s="6" t="s">
        <v>577</v>
      </c>
      <c r="J78" s="6">
        <v>2</v>
      </c>
      <c r="K78" s="6"/>
      <c r="L78" s="6">
        <v>290</v>
      </c>
      <c r="M78" s="6" t="s">
        <v>562</v>
      </c>
      <c r="N78" s="6" t="s">
        <v>730</v>
      </c>
      <c r="O78" s="6" t="s">
        <v>564</v>
      </c>
      <c r="P78" s="6" t="s">
        <v>565</v>
      </c>
      <c r="Q78" s="6" t="s">
        <v>13</v>
      </c>
      <c r="R78" s="6">
        <v>442167</v>
      </c>
      <c r="S78" s="6">
        <v>5412813</v>
      </c>
      <c r="T78" s="6">
        <v>500</v>
      </c>
      <c r="U78" s="6" t="s">
        <v>750</v>
      </c>
    </row>
    <row r="79" spans="1:21" x14ac:dyDescent="0.25">
      <c r="A79" s="6">
        <v>109778</v>
      </c>
      <c r="B79" s="8">
        <v>45229</v>
      </c>
      <c r="C79" s="6" t="s">
        <v>559</v>
      </c>
      <c r="D79" s="6" t="s">
        <v>19</v>
      </c>
      <c r="E79" s="6" t="s">
        <v>743</v>
      </c>
      <c r="F79" s="6" t="s">
        <v>751</v>
      </c>
      <c r="G79" s="6">
        <v>0.45</v>
      </c>
      <c r="H79" s="6" t="s">
        <v>647</v>
      </c>
      <c r="I79" s="6" t="s">
        <v>577</v>
      </c>
      <c r="J79" s="6">
        <v>1</v>
      </c>
      <c r="K79" s="6">
        <v>16</v>
      </c>
      <c r="L79" s="6">
        <v>294</v>
      </c>
      <c r="M79" s="6" t="s">
        <v>562</v>
      </c>
      <c r="N79" s="6"/>
      <c r="O79" s="6" t="s">
        <v>564</v>
      </c>
      <c r="P79" s="6" t="s">
        <v>565</v>
      </c>
      <c r="Q79" s="6" t="s">
        <v>13</v>
      </c>
      <c r="R79" s="6">
        <v>442147</v>
      </c>
      <c r="S79" s="6">
        <v>5412822</v>
      </c>
      <c r="T79" s="6">
        <v>492</v>
      </c>
      <c r="U79" s="6"/>
    </row>
    <row r="80" spans="1:21" x14ac:dyDescent="0.25">
      <c r="A80" s="6">
        <v>109779</v>
      </c>
      <c r="B80" s="8">
        <v>45229</v>
      </c>
      <c r="C80" s="6" t="s">
        <v>559</v>
      </c>
      <c r="D80" s="6" t="s">
        <v>19</v>
      </c>
      <c r="E80" s="6" t="s">
        <v>743</v>
      </c>
      <c r="F80" s="6" t="s">
        <v>752</v>
      </c>
      <c r="G80" s="6">
        <v>0.4</v>
      </c>
      <c r="H80" s="6" t="s">
        <v>753</v>
      </c>
      <c r="I80" s="6" t="s">
        <v>577</v>
      </c>
      <c r="J80" s="6">
        <v>1</v>
      </c>
      <c r="K80" s="6">
        <v>20</v>
      </c>
      <c r="L80" s="6">
        <v>262</v>
      </c>
      <c r="M80" s="6" t="s">
        <v>562</v>
      </c>
      <c r="N80" s="6"/>
      <c r="O80" s="6" t="s">
        <v>564</v>
      </c>
      <c r="P80" s="6" t="s">
        <v>565</v>
      </c>
      <c r="Q80" s="6" t="s">
        <v>13</v>
      </c>
      <c r="R80" s="6">
        <v>442130</v>
      </c>
      <c r="S80" s="6">
        <v>5412825</v>
      </c>
      <c r="T80" s="6">
        <v>485</v>
      </c>
      <c r="U80" s="6" t="s">
        <v>754</v>
      </c>
    </row>
    <row r="81" spans="1:21" x14ac:dyDescent="0.25">
      <c r="A81" s="6">
        <v>109780</v>
      </c>
      <c r="B81" s="8">
        <v>45229</v>
      </c>
      <c r="C81" s="6" t="s">
        <v>559</v>
      </c>
      <c r="D81" s="6" t="s">
        <v>19</v>
      </c>
      <c r="E81" s="6" t="s">
        <v>743</v>
      </c>
      <c r="F81" s="6" t="s">
        <v>755</v>
      </c>
      <c r="G81" s="6">
        <v>0.4</v>
      </c>
      <c r="H81" s="6" t="s">
        <v>753</v>
      </c>
      <c r="I81" s="6" t="s">
        <v>577</v>
      </c>
      <c r="J81" s="6">
        <v>1</v>
      </c>
      <c r="K81" s="6">
        <v>10</v>
      </c>
      <c r="L81" s="6">
        <v>270</v>
      </c>
      <c r="M81" s="6" t="s">
        <v>562</v>
      </c>
      <c r="N81" s="6"/>
      <c r="O81" s="6" t="s">
        <v>564</v>
      </c>
      <c r="P81" s="6" t="s">
        <v>565</v>
      </c>
      <c r="Q81" s="6" t="s">
        <v>13</v>
      </c>
      <c r="R81" s="6">
        <v>442110</v>
      </c>
      <c r="S81" s="6">
        <v>5412825</v>
      </c>
      <c r="T81" s="6">
        <v>478</v>
      </c>
      <c r="U81" s="6" t="s">
        <v>694</v>
      </c>
    </row>
    <row r="82" spans="1:21" x14ac:dyDescent="0.25">
      <c r="A82" s="6">
        <v>109781</v>
      </c>
      <c r="B82" s="8">
        <v>45229</v>
      </c>
      <c r="C82" s="6" t="s">
        <v>559</v>
      </c>
      <c r="D82" s="6" t="s">
        <v>19</v>
      </c>
      <c r="E82" s="6" t="s">
        <v>743</v>
      </c>
      <c r="F82" s="6" t="s">
        <v>756</v>
      </c>
      <c r="G82" s="6">
        <v>0.45</v>
      </c>
      <c r="H82" s="6" t="s">
        <v>753</v>
      </c>
      <c r="I82" s="6" t="s">
        <v>577</v>
      </c>
      <c r="J82" s="6">
        <v>1</v>
      </c>
      <c r="K82" s="6">
        <v>22</v>
      </c>
      <c r="L82" s="6">
        <v>292</v>
      </c>
      <c r="M82" s="6" t="s">
        <v>562</v>
      </c>
      <c r="N82" s="6" t="s">
        <v>563</v>
      </c>
      <c r="O82" s="6" t="s">
        <v>564</v>
      </c>
      <c r="P82" s="6" t="s">
        <v>565</v>
      </c>
      <c r="Q82" s="6" t="s">
        <v>13</v>
      </c>
      <c r="R82" s="6">
        <v>442088</v>
      </c>
      <c r="S82" s="6">
        <v>5412826</v>
      </c>
      <c r="T82" s="6">
        <v>473</v>
      </c>
      <c r="U82" s="6" t="s">
        <v>757</v>
      </c>
    </row>
    <row r="83" spans="1:21" x14ac:dyDescent="0.25">
      <c r="A83" s="6">
        <v>109782</v>
      </c>
      <c r="B83" s="8">
        <v>45229</v>
      </c>
      <c r="C83" s="6" t="s">
        <v>559</v>
      </c>
      <c r="D83" s="6" t="s">
        <v>19</v>
      </c>
      <c r="E83" s="6" t="s">
        <v>743</v>
      </c>
      <c r="F83" s="6" t="s">
        <v>758</v>
      </c>
      <c r="G83" s="6">
        <v>0.4</v>
      </c>
      <c r="H83" s="6" t="s">
        <v>753</v>
      </c>
      <c r="I83" s="6" t="s">
        <v>577</v>
      </c>
      <c r="J83" s="6">
        <v>1</v>
      </c>
      <c r="K83" s="6">
        <v>30</v>
      </c>
      <c r="L83" s="6">
        <v>280</v>
      </c>
      <c r="M83" s="6" t="s">
        <v>562</v>
      </c>
      <c r="N83" s="6" t="s">
        <v>759</v>
      </c>
      <c r="O83" s="6" t="s">
        <v>564</v>
      </c>
      <c r="P83" s="6" t="s">
        <v>565</v>
      </c>
      <c r="Q83" s="6" t="s">
        <v>13</v>
      </c>
      <c r="R83" s="6">
        <v>442069</v>
      </c>
      <c r="S83" s="6">
        <v>5412825</v>
      </c>
      <c r="T83" s="6">
        <v>467</v>
      </c>
      <c r="U83" s="6" t="s">
        <v>760</v>
      </c>
    </row>
    <row r="84" spans="1:21" x14ac:dyDescent="0.25">
      <c r="A84" s="6">
        <v>109783</v>
      </c>
      <c r="B84" s="8">
        <v>45230</v>
      </c>
      <c r="C84" s="6" t="s">
        <v>559</v>
      </c>
      <c r="D84" s="6" t="s">
        <v>19</v>
      </c>
      <c r="E84" s="6" t="s">
        <v>761</v>
      </c>
      <c r="F84" s="6" t="s">
        <v>762</v>
      </c>
      <c r="G84" s="6">
        <v>0.55000000000000004</v>
      </c>
      <c r="H84" s="6" t="s">
        <v>763</v>
      </c>
      <c r="I84" s="6" t="s">
        <v>577</v>
      </c>
      <c r="J84" s="6">
        <v>1</v>
      </c>
      <c r="K84" s="6">
        <v>2</v>
      </c>
      <c r="L84" s="6">
        <v>312</v>
      </c>
      <c r="M84" s="6" t="s">
        <v>562</v>
      </c>
      <c r="N84" s="6"/>
      <c r="O84" s="6" t="s">
        <v>564</v>
      </c>
      <c r="P84" s="6" t="s">
        <v>565</v>
      </c>
      <c r="Q84" s="6" t="s">
        <v>13</v>
      </c>
      <c r="R84" s="6">
        <v>441808</v>
      </c>
      <c r="S84" s="6">
        <v>5412822</v>
      </c>
      <c r="T84" s="6">
        <v>419</v>
      </c>
      <c r="U84" s="6" t="s">
        <v>764</v>
      </c>
    </row>
    <row r="85" spans="1:21" x14ac:dyDescent="0.25">
      <c r="A85" s="6">
        <v>109784</v>
      </c>
      <c r="B85" s="8">
        <v>45230</v>
      </c>
      <c r="C85" s="6" t="s">
        <v>559</v>
      </c>
      <c r="D85" s="6" t="s">
        <v>19</v>
      </c>
      <c r="E85" s="6" t="s">
        <v>761</v>
      </c>
      <c r="F85" s="6" t="s">
        <v>765</v>
      </c>
      <c r="G85" s="6">
        <v>0.6</v>
      </c>
      <c r="H85" s="6" t="s">
        <v>745</v>
      </c>
      <c r="I85" s="6" t="s">
        <v>577</v>
      </c>
      <c r="J85" s="6">
        <v>1</v>
      </c>
      <c r="K85" s="6">
        <v>4</v>
      </c>
      <c r="L85" s="6">
        <v>122</v>
      </c>
      <c r="M85" s="6" t="s">
        <v>562</v>
      </c>
      <c r="N85" s="6"/>
      <c r="O85" s="6" t="s">
        <v>564</v>
      </c>
      <c r="P85" s="6" t="s">
        <v>565</v>
      </c>
      <c r="Q85" s="6" t="s">
        <v>13</v>
      </c>
      <c r="R85" s="6">
        <v>441813</v>
      </c>
      <c r="S85" s="6">
        <v>5412821</v>
      </c>
      <c r="T85" s="6">
        <v>420</v>
      </c>
      <c r="U85" s="6" t="s">
        <v>764</v>
      </c>
    </row>
    <row r="86" spans="1:21" x14ac:dyDescent="0.25">
      <c r="A86" s="6">
        <v>109785</v>
      </c>
      <c r="B86" s="8">
        <v>45230</v>
      </c>
      <c r="C86" s="6" t="s">
        <v>559</v>
      </c>
      <c r="D86" s="6" t="s">
        <v>19</v>
      </c>
      <c r="E86" s="6" t="s">
        <v>761</v>
      </c>
      <c r="F86" s="6" t="s">
        <v>766</v>
      </c>
      <c r="G86" s="6">
        <v>0.45</v>
      </c>
      <c r="H86" s="6" t="s">
        <v>745</v>
      </c>
      <c r="I86" s="6" t="s">
        <v>577</v>
      </c>
      <c r="J86" s="6">
        <v>1</v>
      </c>
      <c r="K86" s="6">
        <v>20</v>
      </c>
      <c r="L86" s="6">
        <v>45</v>
      </c>
      <c r="M86" s="6" t="s">
        <v>562</v>
      </c>
      <c r="N86" s="6"/>
      <c r="O86" s="6" t="s">
        <v>564</v>
      </c>
      <c r="P86" s="6" t="s">
        <v>565</v>
      </c>
      <c r="Q86" s="6" t="s">
        <v>13</v>
      </c>
      <c r="R86" s="6">
        <v>441804</v>
      </c>
      <c r="S86" s="6">
        <v>5412821</v>
      </c>
      <c r="T86" s="6">
        <v>430</v>
      </c>
      <c r="U86" s="6" t="s">
        <v>764</v>
      </c>
    </row>
    <row r="87" spans="1:21" x14ac:dyDescent="0.25">
      <c r="A87" s="6">
        <v>109786</v>
      </c>
      <c r="B87" s="8">
        <v>45230</v>
      </c>
      <c r="C87" s="6" t="s">
        <v>559</v>
      </c>
      <c r="D87" s="6" t="s">
        <v>19</v>
      </c>
      <c r="E87" s="6" t="s">
        <v>761</v>
      </c>
      <c r="F87" s="6" t="s">
        <v>770</v>
      </c>
      <c r="G87" s="6">
        <v>0.6</v>
      </c>
      <c r="H87" s="6" t="s">
        <v>745</v>
      </c>
      <c r="I87" s="6" t="s">
        <v>577</v>
      </c>
      <c r="J87" s="6">
        <v>1</v>
      </c>
      <c r="K87" s="6">
        <v>45</v>
      </c>
      <c r="L87" s="6">
        <v>130</v>
      </c>
      <c r="M87" s="6" t="s">
        <v>562</v>
      </c>
      <c r="N87" s="6"/>
      <c r="O87" s="6" t="s">
        <v>564</v>
      </c>
      <c r="P87" s="6" t="s">
        <v>565</v>
      </c>
      <c r="Q87" s="6" t="s">
        <v>13</v>
      </c>
      <c r="R87" s="6">
        <v>441799</v>
      </c>
      <c r="S87" s="6">
        <v>5412821</v>
      </c>
      <c r="T87" s="6">
        <v>419</v>
      </c>
      <c r="U87" s="6" t="s">
        <v>764</v>
      </c>
    </row>
    <row r="88" spans="1:21" x14ac:dyDescent="0.25">
      <c r="A88" s="6">
        <v>109787</v>
      </c>
      <c r="B88" s="8">
        <v>45230</v>
      </c>
      <c r="C88" s="6" t="s">
        <v>559</v>
      </c>
      <c r="D88" s="6" t="s">
        <v>19</v>
      </c>
      <c r="E88" s="6" t="s">
        <v>761</v>
      </c>
      <c r="F88" s="6" t="s">
        <v>771</v>
      </c>
      <c r="G88" s="6">
        <v>0.55000000000000004</v>
      </c>
      <c r="H88" s="6" t="s">
        <v>745</v>
      </c>
      <c r="I88" s="6" t="s">
        <v>577</v>
      </c>
      <c r="J88" s="6">
        <v>1</v>
      </c>
      <c r="K88" s="6">
        <v>45</v>
      </c>
      <c r="L88" s="6">
        <v>130</v>
      </c>
      <c r="M88" s="6" t="s">
        <v>562</v>
      </c>
      <c r="N88" s="6"/>
      <c r="O88" s="6" t="s">
        <v>564</v>
      </c>
      <c r="P88" s="6" t="s">
        <v>565</v>
      </c>
      <c r="Q88" s="6" t="s">
        <v>13</v>
      </c>
      <c r="R88" s="6">
        <v>441798</v>
      </c>
      <c r="S88" s="6">
        <v>5412826</v>
      </c>
      <c r="T88" s="6">
        <v>419</v>
      </c>
      <c r="U88" s="6" t="s">
        <v>764</v>
      </c>
    </row>
    <row r="89" spans="1:21" x14ac:dyDescent="0.25">
      <c r="A89" s="6">
        <v>109788</v>
      </c>
      <c r="B89" s="8">
        <v>45230</v>
      </c>
      <c r="C89" s="6" t="s">
        <v>559</v>
      </c>
      <c r="D89" s="6" t="s">
        <v>19</v>
      </c>
      <c r="E89" s="6" t="s">
        <v>761</v>
      </c>
      <c r="F89" s="6" t="s">
        <v>772</v>
      </c>
      <c r="G89" s="6">
        <v>0.4</v>
      </c>
      <c r="H89" s="6" t="s">
        <v>745</v>
      </c>
      <c r="I89" s="6" t="s">
        <v>577</v>
      </c>
      <c r="J89" s="6">
        <v>1</v>
      </c>
      <c r="K89" s="6">
        <v>45</v>
      </c>
      <c r="L89" s="6">
        <v>130</v>
      </c>
      <c r="M89" s="6" t="s">
        <v>562</v>
      </c>
      <c r="N89" s="6"/>
      <c r="O89" s="6" t="s">
        <v>564</v>
      </c>
      <c r="P89" s="6" t="s">
        <v>565</v>
      </c>
      <c r="Q89" s="6" t="s">
        <v>13</v>
      </c>
      <c r="R89" s="6">
        <v>441798</v>
      </c>
      <c r="S89" s="6">
        <v>5412831</v>
      </c>
      <c r="T89" s="6">
        <v>419</v>
      </c>
      <c r="U89" s="6" t="s">
        <v>774</v>
      </c>
    </row>
    <row r="90" spans="1:21" x14ac:dyDescent="0.25">
      <c r="A90" s="6">
        <v>109789</v>
      </c>
      <c r="B90" s="8">
        <v>45230</v>
      </c>
      <c r="C90" s="6" t="s">
        <v>559</v>
      </c>
      <c r="D90" s="6" t="s">
        <v>19</v>
      </c>
      <c r="E90" s="6" t="s">
        <v>761</v>
      </c>
      <c r="F90" s="6" t="s">
        <v>773</v>
      </c>
      <c r="G90" s="6">
        <v>0.45</v>
      </c>
      <c r="H90" s="6" t="s">
        <v>745</v>
      </c>
      <c r="I90" s="6" t="s">
        <v>577</v>
      </c>
      <c r="J90" s="6">
        <v>1</v>
      </c>
      <c r="K90" s="6">
        <v>40</v>
      </c>
      <c r="L90" s="6">
        <v>169</v>
      </c>
      <c r="M90" s="6" t="s">
        <v>562</v>
      </c>
      <c r="N90" s="6"/>
      <c r="O90" s="6" t="s">
        <v>564</v>
      </c>
      <c r="P90" s="6" t="s">
        <v>565</v>
      </c>
      <c r="Q90" s="6" t="s">
        <v>13</v>
      </c>
      <c r="R90" s="6">
        <v>441799</v>
      </c>
      <c r="S90" s="6">
        <v>5412836</v>
      </c>
      <c r="T90" s="6">
        <v>419</v>
      </c>
      <c r="U90" s="6" t="s">
        <v>774</v>
      </c>
    </row>
    <row r="91" spans="1:21" x14ac:dyDescent="0.25">
      <c r="A91" s="6">
        <v>109790</v>
      </c>
      <c r="B91" s="8">
        <v>45230</v>
      </c>
      <c r="C91" s="6" t="s">
        <v>559</v>
      </c>
      <c r="D91" s="6" t="s">
        <v>19</v>
      </c>
      <c r="E91" s="6" t="s">
        <v>761</v>
      </c>
      <c r="F91" s="6" t="s">
        <v>769</v>
      </c>
      <c r="G91" s="6">
        <v>0.5</v>
      </c>
      <c r="H91" s="6" t="s">
        <v>689</v>
      </c>
      <c r="I91" s="6" t="s">
        <v>577</v>
      </c>
      <c r="J91" s="6">
        <v>1</v>
      </c>
      <c r="K91" s="6">
        <v>45</v>
      </c>
      <c r="L91" s="6">
        <v>226</v>
      </c>
      <c r="M91" s="6" t="s">
        <v>562</v>
      </c>
      <c r="N91" s="6"/>
      <c r="O91" s="6" t="s">
        <v>564</v>
      </c>
      <c r="P91" s="6" t="s">
        <v>565</v>
      </c>
      <c r="Q91" s="6" t="s">
        <v>13</v>
      </c>
      <c r="R91" s="6">
        <v>441804</v>
      </c>
      <c r="S91" s="6">
        <v>5412836</v>
      </c>
      <c r="T91" s="6">
        <v>419</v>
      </c>
      <c r="U91" s="6" t="s">
        <v>774</v>
      </c>
    </row>
    <row r="92" spans="1:21" x14ac:dyDescent="0.25">
      <c r="A92" s="6">
        <v>109791</v>
      </c>
      <c r="B92" s="8">
        <v>45230</v>
      </c>
      <c r="C92" s="6" t="s">
        <v>559</v>
      </c>
      <c r="D92" s="6" t="s">
        <v>19</v>
      </c>
      <c r="E92" s="6" t="s">
        <v>761</v>
      </c>
      <c r="F92" s="6" t="s">
        <v>768</v>
      </c>
      <c r="G92" s="6">
        <v>0.55000000000000004</v>
      </c>
      <c r="H92" s="6" t="s">
        <v>775</v>
      </c>
      <c r="I92" s="6" t="s">
        <v>577</v>
      </c>
      <c r="J92" s="6">
        <v>1</v>
      </c>
      <c r="K92" s="6">
        <v>45</v>
      </c>
      <c r="L92" s="6">
        <v>240</v>
      </c>
      <c r="M92" s="6" t="s">
        <v>562</v>
      </c>
      <c r="N92" s="6"/>
      <c r="O92" s="6" t="s">
        <v>564</v>
      </c>
      <c r="P92" s="6" t="s">
        <v>565</v>
      </c>
      <c r="Q92" s="6" t="s">
        <v>13</v>
      </c>
      <c r="R92" s="6">
        <v>441803</v>
      </c>
      <c r="S92" s="6">
        <v>5412831</v>
      </c>
      <c r="T92" s="6">
        <v>430</v>
      </c>
      <c r="U92" s="6" t="s">
        <v>774</v>
      </c>
    </row>
    <row r="93" spans="1:21" x14ac:dyDescent="0.25">
      <c r="A93" s="6">
        <v>109792</v>
      </c>
      <c r="B93" s="8">
        <v>45230</v>
      </c>
      <c r="C93" s="6" t="s">
        <v>559</v>
      </c>
      <c r="D93" s="6" t="s">
        <v>19</v>
      </c>
      <c r="E93" s="6" t="s">
        <v>761</v>
      </c>
      <c r="F93" s="6" t="s">
        <v>767</v>
      </c>
      <c r="G93" s="6">
        <v>0.6</v>
      </c>
      <c r="H93" s="6" t="s">
        <v>745</v>
      </c>
      <c r="I93" s="6" t="s">
        <v>577</v>
      </c>
      <c r="J93" s="6">
        <v>1</v>
      </c>
      <c r="K93" s="6">
        <v>4</v>
      </c>
      <c r="L93" s="6">
        <v>130</v>
      </c>
      <c r="M93" s="6" t="s">
        <v>562</v>
      </c>
      <c r="N93" s="6"/>
      <c r="O93" s="6" t="s">
        <v>564</v>
      </c>
      <c r="P93" s="6" t="s">
        <v>565</v>
      </c>
      <c r="Q93" s="6" t="s">
        <v>13</v>
      </c>
      <c r="R93" s="6">
        <v>441803</v>
      </c>
      <c r="S93" s="6">
        <v>5412826</v>
      </c>
      <c r="T93" s="6">
        <v>431</v>
      </c>
      <c r="U93" s="6" t="s">
        <v>774</v>
      </c>
    </row>
    <row r="94" spans="1:21" x14ac:dyDescent="0.25">
      <c r="A94" s="6">
        <v>109793</v>
      </c>
      <c r="B94" s="8">
        <v>45230</v>
      </c>
      <c r="C94" s="6" t="s">
        <v>559</v>
      </c>
      <c r="D94" s="6" t="s">
        <v>19</v>
      </c>
      <c r="E94" s="6" t="s">
        <v>761</v>
      </c>
      <c r="F94" s="6" t="s">
        <v>776</v>
      </c>
      <c r="G94" s="6">
        <v>0.45</v>
      </c>
      <c r="H94" s="6" t="s">
        <v>777</v>
      </c>
      <c r="I94" s="6" t="s">
        <v>577</v>
      </c>
      <c r="J94" s="6">
        <v>1</v>
      </c>
      <c r="K94" s="6">
        <v>45</v>
      </c>
      <c r="L94" s="6">
        <v>38</v>
      </c>
      <c r="M94" s="6" t="s">
        <v>562</v>
      </c>
      <c r="N94" s="6"/>
      <c r="O94" s="6" t="s">
        <v>564</v>
      </c>
      <c r="P94" s="6" t="s">
        <v>565</v>
      </c>
      <c r="Q94" s="6" t="s">
        <v>13</v>
      </c>
      <c r="R94" s="6">
        <v>441808</v>
      </c>
      <c r="S94" s="6">
        <v>5412826</v>
      </c>
      <c r="T94" s="6">
        <v>430</v>
      </c>
      <c r="U94" s="6" t="s">
        <v>774</v>
      </c>
    </row>
    <row r="95" spans="1:21" x14ac:dyDescent="0.25">
      <c r="A95" s="6">
        <v>109794</v>
      </c>
      <c r="B95" s="8">
        <v>45230</v>
      </c>
      <c r="C95" s="6" t="s">
        <v>559</v>
      </c>
      <c r="D95" s="6" t="s">
        <v>19</v>
      </c>
      <c r="E95" s="6" t="s">
        <v>761</v>
      </c>
      <c r="F95" s="6" t="s">
        <v>778</v>
      </c>
      <c r="G95" s="6">
        <v>0.55000000000000004</v>
      </c>
      <c r="H95" s="6" t="s">
        <v>777</v>
      </c>
      <c r="I95" s="6" t="s">
        <v>577</v>
      </c>
      <c r="J95" s="6">
        <v>1</v>
      </c>
      <c r="K95" s="6">
        <v>45</v>
      </c>
      <c r="L95" s="6">
        <v>210</v>
      </c>
      <c r="M95" s="6" t="s">
        <v>562</v>
      </c>
      <c r="N95" s="6"/>
      <c r="O95" s="6" t="s">
        <v>564</v>
      </c>
      <c r="P95" s="6" t="s">
        <v>565</v>
      </c>
      <c r="Q95" s="6" t="s">
        <v>13</v>
      </c>
      <c r="R95" s="6">
        <v>441808</v>
      </c>
      <c r="S95" s="6">
        <v>5412831</v>
      </c>
      <c r="T95" s="6">
        <v>430</v>
      </c>
      <c r="U95" s="6" t="s">
        <v>764</v>
      </c>
    </row>
    <row r="96" spans="1:21" x14ac:dyDescent="0.25">
      <c r="A96" s="6">
        <v>109795</v>
      </c>
      <c r="B96" s="8">
        <v>45230</v>
      </c>
      <c r="C96" s="6" t="s">
        <v>559</v>
      </c>
      <c r="D96" s="6" t="s">
        <v>19</v>
      </c>
      <c r="E96" s="6" t="s">
        <v>761</v>
      </c>
      <c r="F96" s="6" t="s">
        <v>779</v>
      </c>
      <c r="G96" s="6">
        <v>0.6</v>
      </c>
      <c r="H96" s="6" t="s">
        <v>775</v>
      </c>
      <c r="I96" s="6" t="s">
        <v>577</v>
      </c>
      <c r="J96" s="6">
        <v>1</v>
      </c>
      <c r="K96" s="6">
        <v>45</v>
      </c>
      <c r="L96" s="6">
        <v>210</v>
      </c>
      <c r="M96" s="6" t="s">
        <v>562</v>
      </c>
      <c r="N96" s="6"/>
      <c r="O96" s="6" t="s">
        <v>564</v>
      </c>
      <c r="P96" s="6" t="s">
        <v>565</v>
      </c>
      <c r="Q96" s="6" t="s">
        <v>13</v>
      </c>
      <c r="R96" s="6">
        <v>441809</v>
      </c>
      <c r="S96" s="6">
        <v>5412836</v>
      </c>
      <c r="T96" s="6">
        <v>418</v>
      </c>
      <c r="U96" s="6" t="s">
        <v>764</v>
      </c>
    </row>
    <row r="97" spans="1:21" x14ac:dyDescent="0.25">
      <c r="A97" s="6">
        <v>109796</v>
      </c>
      <c r="B97" s="8">
        <v>45230</v>
      </c>
      <c r="C97" s="6" t="s">
        <v>559</v>
      </c>
      <c r="D97" s="6" t="s">
        <v>19</v>
      </c>
      <c r="E97" s="6" t="s">
        <v>761</v>
      </c>
      <c r="F97" s="6" t="s">
        <v>780</v>
      </c>
      <c r="G97" s="6">
        <v>0.4</v>
      </c>
      <c r="H97" s="6" t="s">
        <v>775</v>
      </c>
      <c r="I97" s="6" t="s">
        <v>577</v>
      </c>
      <c r="J97" s="6">
        <v>1</v>
      </c>
      <c r="K97" s="6">
        <v>45</v>
      </c>
      <c r="L97" s="6">
        <v>294</v>
      </c>
      <c r="M97" s="6" t="s">
        <v>562</v>
      </c>
      <c r="N97" s="6"/>
      <c r="O97" s="6" t="s">
        <v>564</v>
      </c>
      <c r="P97" s="6" t="s">
        <v>565</v>
      </c>
      <c r="Q97" s="6" t="s">
        <v>13</v>
      </c>
      <c r="R97" s="6">
        <v>441813</v>
      </c>
      <c r="S97" s="6">
        <v>5412831</v>
      </c>
      <c r="T97" s="6">
        <v>425</v>
      </c>
      <c r="U97" s="6" t="s">
        <v>764</v>
      </c>
    </row>
    <row r="98" spans="1:21" x14ac:dyDescent="0.25">
      <c r="A98" s="6">
        <v>109797</v>
      </c>
      <c r="B98" s="8">
        <v>45230</v>
      </c>
      <c r="C98" s="6" t="s">
        <v>559</v>
      </c>
      <c r="D98" s="6" t="s">
        <v>19</v>
      </c>
      <c r="E98" s="6" t="s">
        <v>761</v>
      </c>
      <c r="F98" s="6" t="s">
        <v>781</v>
      </c>
      <c r="G98" s="6">
        <v>0.5</v>
      </c>
      <c r="H98" s="6" t="s">
        <v>775</v>
      </c>
      <c r="I98" s="6" t="s">
        <v>577</v>
      </c>
      <c r="J98" s="6">
        <v>1</v>
      </c>
      <c r="K98" s="6">
        <v>40</v>
      </c>
      <c r="L98" s="6">
        <v>312</v>
      </c>
      <c r="M98" s="6" t="s">
        <v>562</v>
      </c>
      <c r="N98" s="6"/>
      <c r="O98" s="6" t="s">
        <v>564</v>
      </c>
      <c r="P98" s="6" t="s">
        <v>565</v>
      </c>
      <c r="Q98" s="6" t="s">
        <v>13</v>
      </c>
      <c r="R98" s="6">
        <v>441813</v>
      </c>
      <c r="S98" s="6">
        <v>5412826</v>
      </c>
      <c r="T98" s="6">
        <v>427</v>
      </c>
      <c r="U98" s="6" t="s">
        <v>774</v>
      </c>
    </row>
    <row r="99" spans="1:21" x14ac:dyDescent="0.25">
      <c r="A99" s="6">
        <v>109798</v>
      </c>
      <c r="B99" s="8">
        <v>45230</v>
      </c>
      <c r="C99" s="6" t="s">
        <v>559</v>
      </c>
      <c r="D99" s="6" t="s">
        <v>19</v>
      </c>
      <c r="E99" s="6" t="s">
        <v>761</v>
      </c>
      <c r="F99" s="6" t="s">
        <v>782</v>
      </c>
      <c r="G99" s="6">
        <v>0.4</v>
      </c>
      <c r="H99" s="6" t="s">
        <v>775</v>
      </c>
      <c r="I99" s="6" t="s">
        <v>577</v>
      </c>
      <c r="J99" s="6">
        <v>1</v>
      </c>
      <c r="K99" s="6">
        <v>40</v>
      </c>
      <c r="L99" s="6">
        <v>312</v>
      </c>
      <c r="M99" s="6" t="s">
        <v>562</v>
      </c>
      <c r="N99" s="6"/>
      <c r="O99" s="6" t="s">
        <v>564</v>
      </c>
      <c r="P99" s="6" t="s">
        <v>565</v>
      </c>
      <c r="Q99" s="6" t="s">
        <v>13</v>
      </c>
      <c r="R99" s="6">
        <v>441818</v>
      </c>
      <c r="S99" s="6">
        <v>5412826</v>
      </c>
      <c r="T99" s="6">
        <v>419</v>
      </c>
      <c r="U99" s="6" t="s">
        <v>764</v>
      </c>
    </row>
    <row r="100" spans="1:21" x14ac:dyDescent="0.25">
      <c r="A100" s="6">
        <v>109799</v>
      </c>
      <c r="B100" s="8">
        <v>45230</v>
      </c>
      <c r="C100" s="6" t="s">
        <v>559</v>
      </c>
      <c r="D100" s="6" t="s">
        <v>19</v>
      </c>
      <c r="E100" s="6" t="s">
        <v>761</v>
      </c>
      <c r="F100" s="6" t="s">
        <v>783</v>
      </c>
      <c r="G100" s="6">
        <v>0.45</v>
      </c>
      <c r="H100" s="6" t="s">
        <v>775</v>
      </c>
      <c r="I100" s="6" t="s">
        <v>577</v>
      </c>
      <c r="J100" s="6">
        <v>1</v>
      </c>
      <c r="K100" s="6">
        <v>40</v>
      </c>
      <c r="L100" s="6">
        <v>318</v>
      </c>
      <c r="M100" s="6" t="s">
        <v>562</v>
      </c>
      <c r="N100" s="6"/>
      <c r="O100" s="6" t="s">
        <v>564</v>
      </c>
      <c r="P100" s="6" t="s">
        <v>565</v>
      </c>
      <c r="Q100" s="6" t="s">
        <v>13</v>
      </c>
      <c r="R100" s="6">
        <v>441818</v>
      </c>
      <c r="S100" s="6">
        <v>5412821</v>
      </c>
      <c r="T100" s="6">
        <v>418</v>
      </c>
      <c r="U100" s="6" t="s">
        <v>764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71"/>
  <sheetViews>
    <sheetView zoomScale="75" zoomScaleNormal="75" workbookViewId="0">
      <selection activeCell="J2" sqref="A1:J2"/>
    </sheetView>
  </sheetViews>
  <sheetFormatPr defaultRowHeight="15" x14ac:dyDescent="0.25"/>
  <cols>
    <col min="1" max="1" width="10.5703125" customWidth="1"/>
    <col min="2" max="2" width="10.28515625" customWidth="1"/>
    <col min="3" max="3" width="15.42578125" customWidth="1"/>
    <col min="4" max="4" width="12.85546875" customWidth="1"/>
    <col min="5" max="5" width="22.28515625" customWidth="1"/>
    <col min="6" max="6" width="122.85546875" customWidth="1"/>
    <col min="7" max="7" width="11.28515625" customWidth="1"/>
    <col min="8" max="8" width="8.85546875" customWidth="1"/>
    <col min="9" max="9" width="10.140625" customWidth="1"/>
    <col min="10" max="10" width="10.5703125" customWidth="1"/>
  </cols>
  <sheetData>
    <row r="1" spans="1:13" ht="15.75" x14ac:dyDescent="0.25">
      <c r="A1" s="1" t="s">
        <v>15</v>
      </c>
      <c r="B1" s="2"/>
      <c r="C1" s="2"/>
      <c r="D1" s="2"/>
      <c r="E1" s="2"/>
      <c r="F1" s="2"/>
      <c r="G1" s="2"/>
      <c r="H1" s="2"/>
      <c r="I1" s="2"/>
      <c r="J1" s="2"/>
    </row>
    <row r="2" spans="1:13" x14ac:dyDescent="0.25">
      <c r="A2" s="7" t="s">
        <v>0</v>
      </c>
      <c r="B2" s="7" t="s">
        <v>1</v>
      </c>
      <c r="C2" s="7" t="s">
        <v>2</v>
      </c>
      <c r="D2" s="7" t="s">
        <v>3</v>
      </c>
      <c r="E2" s="7" t="s">
        <v>4</v>
      </c>
      <c r="F2" s="7" t="s">
        <v>5</v>
      </c>
      <c r="G2" s="7" t="s">
        <v>6</v>
      </c>
      <c r="H2" s="7" t="s">
        <v>7</v>
      </c>
      <c r="I2" s="7" t="s">
        <v>8</v>
      </c>
      <c r="J2" s="54" t="s">
        <v>9</v>
      </c>
      <c r="K2" s="55" t="s">
        <v>417</v>
      </c>
      <c r="L2" s="55" t="s">
        <v>418</v>
      </c>
      <c r="M2" s="55" t="s">
        <v>419</v>
      </c>
    </row>
    <row r="3" spans="1:13" ht="30" hidden="1" x14ac:dyDescent="0.25">
      <c r="A3" s="20">
        <v>109677</v>
      </c>
      <c r="B3" s="21">
        <v>44487</v>
      </c>
      <c r="C3" s="20" t="s">
        <v>18</v>
      </c>
      <c r="D3" s="20" t="s">
        <v>19</v>
      </c>
      <c r="E3" s="20" t="s">
        <v>23</v>
      </c>
      <c r="F3" s="22" t="s">
        <v>20</v>
      </c>
      <c r="G3" s="20" t="s">
        <v>13</v>
      </c>
      <c r="H3" s="20">
        <v>442123</v>
      </c>
      <c r="I3" s="20">
        <v>5413815</v>
      </c>
      <c r="J3" s="20">
        <v>380</v>
      </c>
      <c r="K3" s="29" t="s">
        <v>420</v>
      </c>
      <c r="L3" s="20">
        <v>275</v>
      </c>
      <c r="M3" s="20">
        <v>75</v>
      </c>
    </row>
    <row r="4" spans="1:13" ht="45" hidden="1" x14ac:dyDescent="0.25">
      <c r="A4" s="20">
        <v>109678</v>
      </c>
      <c r="B4" s="21">
        <v>44487</v>
      </c>
      <c r="C4" s="20" t="s">
        <v>18</v>
      </c>
      <c r="D4" s="20" t="s">
        <v>19</v>
      </c>
      <c r="E4" s="20" t="s">
        <v>21</v>
      </c>
      <c r="F4" s="22" t="s">
        <v>50</v>
      </c>
      <c r="G4" s="20" t="s">
        <v>13</v>
      </c>
      <c r="H4" s="20">
        <v>441391</v>
      </c>
      <c r="I4" s="20">
        <v>5412907</v>
      </c>
      <c r="J4" s="20">
        <v>376</v>
      </c>
      <c r="K4" s="29" t="s">
        <v>420</v>
      </c>
      <c r="L4" s="20">
        <v>125</v>
      </c>
      <c r="M4" s="20">
        <v>90</v>
      </c>
    </row>
    <row r="5" spans="1:13" ht="30" hidden="1" x14ac:dyDescent="0.25">
      <c r="A5" s="20">
        <v>109679</v>
      </c>
      <c r="B5" s="21">
        <v>44487</v>
      </c>
      <c r="C5" s="20" t="s">
        <v>18</v>
      </c>
      <c r="D5" s="20" t="s">
        <v>19</v>
      </c>
      <c r="E5" s="20" t="s">
        <v>22</v>
      </c>
      <c r="F5" s="22" t="s">
        <v>24</v>
      </c>
      <c r="G5" s="20" t="s">
        <v>13</v>
      </c>
      <c r="H5" s="20">
        <v>442603</v>
      </c>
      <c r="I5" s="20">
        <v>5413248</v>
      </c>
      <c r="J5" s="20">
        <v>530</v>
      </c>
      <c r="K5" s="29" t="s">
        <v>420</v>
      </c>
      <c r="L5" s="20">
        <v>105</v>
      </c>
      <c r="M5" s="20">
        <v>80</v>
      </c>
    </row>
    <row r="6" spans="1:13" ht="30" hidden="1" x14ac:dyDescent="0.25">
      <c r="A6" s="29" t="s">
        <v>164</v>
      </c>
      <c r="B6" s="21">
        <v>44478</v>
      </c>
      <c r="C6" s="20" t="s">
        <v>213</v>
      </c>
      <c r="D6" s="20" t="s">
        <v>19</v>
      </c>
      <c r="E6" s="20" t="s">
        <v>214</v>
      </c>
      <c r="F6" s="22" t="s">
        <v>232</v>
      </c>
      <c r="G6" s="20" t="s">
        <v>13</v>
      </c>
      <c r="H6" s="20">
        <v>441088</v>
      </c>
      <c r="I6" s="20">
        <v>5412859</v>
      </c>
      <c r="J6" s="20">
        <v>280</v>
      </c>
    </row>
    <row r="7" spans="1:13" ht="45" hidden="1" x14ac:dyDescent="0.25">
      <c r="A7" s="29" t="s">
        <v>170</v>
      </c>
      <c r="B7" s="21">
        <v>44478</v>
      </c>
      <c r="C7" s="20" t="s">
        <v>213</v>
      </c>
      <c r="D7" s="20" t="s">
        <v>19</v>
      </c>
      <c r="E7" s="20" t="s">
        <v>214</v>
      </c>
      <c r="F7" s="22" t="s">
        <v>233</v>
      </c>
      <c r="G7" s="20" t="s">
        <v>13</v>
      </c>
      <c r="H7" s="20">
        <v>441078</v>
      </c>
      <c r="I7" s="20">
        <v>5412864</v>
      </c>
      <c r="J7" s="20">
        <v>285</v>
      </c>
    </row>
    <row r="8" spans="1:13" ht="45" hidden="1" x14ac:dyDescent="0.25">
      <c r="A8" s="29" t="s">
        <v>171</v>
      </c>
      <c r="B8" s="21">
        <v>44482</v>
      </c>
      <c r="C8" s="20" t="s">
        <v>213</v>
      </c>
      <c r="D8" s="20" t="s">
        <v>19</v>
      </c>
      <c r="E8" s="20" t="s">
        <v>23</v>
      </c>
      <c r="F8" s="22" t="s">
        <v>234</v>
      </c>
      <c r="G8" s="20" t="s">
        <v>13</v>
      </c>
      <c r="H8" s="20">
        <v>442122</v>
      </c>
      <c r="I8" s="20">
        <v>5413798</v>
      </c>
      <c r="J8" s="20">
        <v>422</v>
      </c>
    </row>
    <row r="9" spans="1:13" ht="45" hidden="1" x14ac:dyDescent="0.25">
      <c r="A9" s="29" t="s">
        <v>174</v>
      </c>
      <c r="B9" s="21">
        <v>44482</v>
      </c>
      <c r="C9" s="20" t="s">
        <v>213</v>
      </c>
      <c r="D9" s="20" t="s">
        <v>19</v>
      </c>
      <c r="E9" s="20" t="s">
        <v>23</v>
      </c>
      <c r="F9" s="22" t="s">
        <v>235</v>
      </c>
      <c r="G9" s="20" t="s">
        <v>13</v>
      </c>
      <c r="H9" s="20">
        <v>442124</v>
      </c>
      <c r="I9" s="20">
        <v>5413795</v>
      </c>
      <c r="J9" s="20">
        <v>419</v>
      </c>
    </row>
    <row r="10" spans="1:13" ht="45" hidden="1" x14ac:dyDescent="0.25">
      <c r="A10" s="38" t="s">
        <v>175</v>
      </c>
      <c r="B10" s="39">
        <v>44482</v>
      </c>
      <c r="C10" s="40" t="s">
        <v>213</v>
      </c>
      <c r="D10" s="40" t="s">
        <v>19</v>
      </c>
      <c r="E10" s="40" t="s">
        <v>215</v>
      </c>
      <c r="F10" s="41" t="s">
        <v>236</v>
      </c>
      <c r="G10" s="40" t="s">
        <v>13</v>
      </c>
      <c r="H10" s="40">
        <v>442001</v>
      </c>
      <c r="I10" s="40">
        <v>5413802</v>
      </c>
      <c r="J10" s="40">
        <v>375</v>
      </c>
    </row>
    <row r="11" spans="1:13" ht="45" hidden="1" x14ac:dyDescent="0.25">
      <c r="A11" s="29" t="s">
        <v>176</v>
      </c>
      <c r="B11" s="21">
        <v>44506</v>
      </c>
      <c r="C11" s="20" t="s">
        <v>213</v>
      </c>
      <c r="D11" s="20" t="s">
        <v>19</v>
      </c>
      <c r="E11" s="20" t="s">
        <v>216</v>
      </c>
      <c r="F11" s="22" t="s">
        <v>237</v>
      </c>
      <c r="G11" s="20" t="s">
        <v>13</v>
      </c>
      <c r="H11" s="20">
        <v>442185</v>
      </c>
      <c r="I11" s="20">
        <v>5412942</v>
      </c>
      <c r="J11" s="20">
        <v>465</v>
      </c>
    </row>
    <row r="12" spans="1:13" ht="45" hidden="1" x14ac:dyDescent="0.25">
      <c r="A12" s="38" t="s">
        <v>178</v>
      </c>
      <c r="B12" s="39">
        <v>44506</v>
      </c>
      <c r="C12" s="40" t="s">
        <v>213</v>
      </c>
      <c r="D12" s="40" t="s">
        <v>19</v>
      </c>
      <c r="E12" s="40" t="s">
        <v>216</v>
      </c>
      <c r="F12" s="41" t="s">
        <v>238</v>
      </c>
      <c r="G12" s="40" t="s">
        <v>13</v>
      </c>
      <c r="H12" s="40">
        <v>442307</v>
      </c>
      <c r="I12" s="40">
        <v>5412870</v>
      </c>
      <c r="J12" s="40">
        <v>503</v>
      </c>
    </row>
    <row r="13" spans="1:13" ht="45" hidden="1" x14ac:dyDescent="0.25">
      <c r="A13" s="38" t="s">
        <v>179</v>
      </c>
      <c r="B13" s="39">
        <v>44506</v>
      </c>
      <c r="C13" s="40" t="s">
        <v>213</v>
      </c>
      <c r="D13" s="40" t="s">
        <v>19</v>
      </c>
      <c r="E13" s="40" t="s">
        <v>216</v>
      </c>
      <c r="F13" s="41" t="s">
        <v>239</v>
      </c>
      <c r="G13" s="40" t="s">
        <v>13</v>
      </c>
      <c r="H13" s="40">
        <v>442266</v>
      </c>
      <c r="I13" s="40">
        <v>5412870</v>
      </c>
      <c r="J13" s="40">
        <v>492</v>
      </c>
    </row>
    <row r="14" spans="1:13" ht="30" hidden="1" x14ac:dyDescent="0.25">
      <c r="A14" s="38" t="s">
        <v>180</v>
      </c>
      <c r="B14" s="39">
        <v>44506</v>
      </c>
      <c r="C14" s="40" t="s">
        <v>213</v>
      </c>
      <c r="D14" s="40" t="s">
        <v>19</v>
      </c>
      <c r="E14" s="40" t="s">
        <v>216</v>
      </c>
      <c r="F14" s="41" t="s">
        <v>240</v>
      </c>
      <c r="G14" s="40" t="s">
        <v>13</v>
      </c>
      <c r="H14" s="40">
        <v>442246</v>
      </c>
      <c r="I14" s="40">
        <v>5412809</v>
      </c>
      <c r="J14" s="40">
        <v>509</v>
      </c>
    </row>
    <row r="15" spans="1:13" ht="30" hidden="1" x14ac:dyDescent="0.25">
      <c r="A15" s="29" t="s">
        <v>184</v>
      </c>
      <c r="B15" s="21">
        <v>44508</v>
      </c>
      <c r="C15" s="20" t="s">
        <v>213</v>
      </c>
      <c r="D15" s="20" t="s">
        <v>19</v>
      </c>
      <c r="E15" s="20" t="s">
        <v>217</v>
      </c>
      <c r="F15" s="22" t="s">
        <v>241</v>
      </c>
      <c r="G15" s="20" t="s">
        <v>13</v>
      </c>
      <c r="H15" s="20">
        <v>442035</v>
      </c>
      <c r="I15" s="20">
        <v>5412823</v>
      </c>
      <c r="J15" s="20">
        <v>450</v>
      </c>
    </row>
    <row r="16" spans="1:13" ht="45" hidden="1" x14ac:dyDescent="0.25">
      <c r="A16" s="29" t="s">
        <v>185</v>
      </c>
      <c r="B16" s="21">
        <v>44508</v>
      </c>
      <c r="C16" s="20" t="s">
        <v>213</v>
      </c>
      <c r="D16" s="20" t="s">
        <v>19</v>
      </c>
      <c r="E16" s="20" t="s">
        <v>217</v>
      </c>
      <c r="F16" s="22" t="s">
        <v>242</v>
      </c>
      <c r="G16" s="20" t="s">
        <v>13</v>
      </c>
      <c r="H16" s="20">
        <v>442034</v>
      </c>
      <c r="I16" s="20">
        <v>5412826</v>
      </c>
      <c r="J16" s="20">
        <v>449</v>
      </c>
    </row>
    <row r="17" spans="1:10" ht="30" hidden="1" x14ac:dyDescent="0.25">
      <c r="A17" s="29" t="s">
        <v>186</v>
      </c>
      <c r="B17" s="21">
        <v>44509</v>
      </c>
      <c r="C17" s="20" t="s">
        <v>213</v>
      </c>
      <c r="D17" s="20" t="s">
        <v>19</v>
      </c>
      <c r="E17" s="20" t="s">
        <v>217</v>
      </c>
      <c r="F17" s="22" t="s">
        <v>243</v>
      </c>
      <c r="G17" s="20" t="s">
        <v>13</v>
      </c>
      <c r="H17" s="20">
        <v>442111</v>
      </c>
      <c r="I17" s="20">
        <v>5412824</v>
      </c>
      <c r="J17" s="20">
        <v>488</v>
      </c>
    </row>
    <row r="18" spans="1:10" ht="30" hidden="1" x14ac:dyDescent="0.25">
      <c r="A18" s="38" t="s">
        <v>187</v>
      </c>
      <c r="B18" s="39">
        <v>44509</v>
      </c>
      <c r="C18" s="40" t="s">
        <v>213</v>
      </c>
      <c r="D18" s="40" t="s">
        <v>19</v>
      </c>
      <c r="E18" s="40" t="s">
        <v>217</v>
      </c>
      <c r="F18" s="41" t="s">
        <v>244</v>
      </c>
      <c r="G18" s="40" t="s">
        <v>13</v>
      </c>
      <c r="H18" s="40">
        <v>442101</v>
      </c>
      <c r="I18" s="40">
        <v>5412822</v>
      </c>
      <c r="J18" s="40">
        <v>485</v>
      </c>
    </row>
    <row r="19" spans="1:10" ht="45" hidden="1" x14ac:dyDescent="0.25">
      <c r="A19" s="29" t="s">
        <v>188</v>
      </c>
      <c r="B19" s="21">
        <v>44509</v>
      </c>
      <c r="C19" s="20" t="s">
        <v>213</v>
      </c>
      <c r="D19" s="20" t="s">
        <v>19</v>
      </c>
      <c r="E19" s="20" t="s">
        <v>217</v>
      </c>
      <c r="F19" s="22" t="s">
        <v>245</v>
      </c>
      <c r="G19" s="20" t="s">
        <v>13</v>
      </c>
      <c r="H19" s="20">
        <v>442061</v>
      </c>
      <c r="I19" s="20">
        <v>5412832</v>
      </c>
      <c r="J19" s="20">
        <v>457</v>
      </c>
    </row>
    <row r="20" spans="1:10" ht="30" hidden="1" x14ac:dyDescent="0.25">
      <c r="A20" s="38" t="s">
        <v>189</v>
      </c>
      <c r="B20" s="39">
        <v>44509</v>
      </c>
      <c r="C20" s="40" t="s">
        <v>213</v>
      </c>
      <c r="D20" s="40" t="s">
        <v>19</v>
      </c>
      <c r="E20" s="40" t="s">
        <v>217</v>
      </c>
      <c r="F20" s="41" t="s">
        <v>246</v>
      </c>
      <c r="G20" s="40" t="s">
        <v>13</v>
      </c>
      <c r="H20" s="40">
        <v>442041</v>
      </c>
      <c r="I20" s="40">
        <v>5412811</v>
      </c>
      <c r="J20" s="40">
        <v>445</v>
      </c>
    </row>
    <row r="21" spans="1:10" ht="30" hidden="1" x14ac:dyDescent="0.25">
      <c r="A21" s="38" t="s">
        <v>190</v>
      </c>
      <c r="B21" s="39">
        <v>44509</v>
      </c>
      <c r="C21" s="40" t="s">
        <v>213</v>
      </c>
      <c r="D21" s="40" t="s">
        <v>19</v>
      </c>
      <c r="E21" s="40" t="s">
        <v>217</v>
      </c>
      <c r="F21" s="41" t="s">
        <v>247</v>
      </c>
      <c r="G21" s="40" t="s">
        <v>13</v>
      </c>
      <c r="H21" s="40">
        <v>442042</v>
      </c>
      <c r="I21" s="40">
        <v>5412842</v>
      </c>
      <c r="J21" s="40">
        <v>438</v>
      </c>
    </row>
    <row r="22" spans="1:10" ht="30" hidden="1" x14ac:dyDescent="0.25">
      <c r="A22" s="38" t="s">
        <v>191</v>
      </c>
      <c r="B22" s="39">
        <v>44509</v>
      </c>
      <c r="C22" s="40" t="s">
        <v>213</v>
      </c>
      <c r="D22" s="40" t="s">
        <v>19</v>
      </c>
      <c r="E22" s="40" t="s">
        <v>217</v>
      </c>
      <c r="F22" s="41" t="s">
        <v>248</v>
      </c>
      <c r="G22" s="40" t="s">
        <v>13</v>
      </c>
      <c r="H22" s="40">
        <v>442061</v>
      </c>
      <c r="I22" s="40">
        <v>5412907</v>
      </c>
      <c r="J22" s="40">
        <v>432</v>
      </c>
    </row>
    <row r="23" spans="1:10" ht="30" hidden="1" x14ac:dyDescent="0.25">
      <c r="A23" s="38" t="s">
        <v>192</v>
      </c>
      <c r="B23" s="39">
        <v>44512</v>
      </c>
      <c r="C23" s="40" t="s">
        <v>218</v>
      </c>
      <c r="D23" s="40" t="s">
        <v>19</v>
      </c>
      <c r="E23" s="40" t="s">
        <v>217</v>
      </c>
      <c r="F23" s="41" t="s">
        <v>249</v>
      </c>
      <c r="G23" s="40" t="s">
        <v>13</v>
      </c>
      <c r="H23" s="40">
        <v>441982</v>
      </c>
      <c r="I23" s="40">
        <v>5412935</v>
      </c>
      <c r="J23" s="40">
        <v>426</v>
      </c>
    </row>
    <row r="24" spans="1:10" ht="30" hidden="1" x14ac:dyDescent="0.25">
      <c r="A24" s="38" t="s">
        <v>193</v>
      </c>
      <c r="B24" s="39">
        <v>44512</v>
      </c>
      <c r="C24" s="40" t="s">
        <v>218</v>
      </c>
      <c r="D24" s="40" t="s">
        <v>19</v>
      </c>
      <c r="E24" s="40" t="s">
        <v>217</v>
      </c>
      <c r="F24" s="41" t="s">
        <v>250</v>
      </c>
      <c r="G24" s="40" t="s">
        <v>13</v>
      </c>
      <c r="H24" s="40">
        <v>441941</v>
      </c>
      <c r="I24" s="40">
        <v>5412936</v>
      </c>
      <c r="J24" s="40">
        <v>423</v>
      </c>
    </row>
    <row r="25" spans="1:10" ht="30" hidden="1" x14ac:dyDescent="0.25">
      <c r="A25" s="38" t="s">
        <v>194</v>
      </c>
      <c r="B25" s="39">
        <v>44512</v>
      </c>
      <c r="C25" s="40" t="s">
        <v>218</v>
      </c>
      <c r="D25" s="40" t="s">
        <v>19</v>
      </c>
      <c r="E25" s="40" t="s">
        <v>217</v>
      </c>
      <c r="F25" s="41" t="s">
        <v>251</v>
      </c>
      <c r="G25" s="40" t="s">
        <v>13</v>
      </c>
      <c r="H25" s="40">
        <v>441736</v>
      </c>
      <c r="I25" s="40">
        <v>5412783</v>
      </c>
      <c r="J25" s="40">
        <v>395</v>
      </c>
    </row>
    <row r="26" spans="1:10" ht="30" hidden="1" x14ac:dyDescent="0.25">
      <c r="A26" s="38" t="s">
        <v>195</v>
      </c>
      <c r="B26" s="39">
        <v>44512</v>
      </c>
      <c r="C26" s="40" t="s">
        <v>218</v>
      </c>
      <c r="D26" s="40" t="s">
        <v>19</v>
      </c>
      <c r="E26" s="40" t="s">
        <v>217</v>
      </c>
      <c r="F26" s="41" t="s">
        <v>252</v>
      </c>
      <c r="G26" s="40" t="s">
        <v>13</v>
      </c>
      <c r="H26" s="40">
        <v>442002</v>
      </c>
      <c r="I26" s="40">
        <v>5412904</v>
      </c>
      <c r="J26" s="40">
        <v>430</v>
      </c>
    </row>
    <row r="27" spans="1:10" ht="30" hidden="1" x14ac:dyDescent="0.25">
      <c r="A27" s="38" t="s">
        <v>196</v>
      </c>
      <c r="B27" s="39">
        <v>44513</v>
      </c>
      <c r="C27" s="40" t="s">
        <v>218</v>
      </c>
      <c r="D27" s="40" t="s">
        <v>19</v>
      </c>
      <c r="E27" s="40" t="s">
        <v>219</v>
      </c>
      <c r="F27" s="41" t="s">
        <v>253</v>
      </c>
      <c r="G27" s="40" t="s">
        <v>13</v>
      </c>
      <c r="H27" s="40">
        <v>442729</v>
      </c>
      <c r="I27" s="40">
        <v>5412751</v>
      </c>
      <c r="J27" s="40">
        <v>582</v>
      </c>
    </row>
    <row r="28" spans="1:10" ht="30" hidden="1" x14ac:dyDescent="0.25">
      <c r="A28" s="29" t="s">
        <v>197</v>
      </c>
      <c r="B28" s="21">
        <v>44533</v>
      </c>
      <c r="C28" s="20" t="s">
        <v>218</v>
      </c>
      <c r="D28" s="20" t="s">
        <v>19</v>
      </c>
      <c r="E28" s="20" t="s">
        <v>220</v>
      </c>
      <c r="F28" s="22" t="s">
        <v>254</v>
      </c>
      <c r="G28" s="20" t="s">
        <v>13</v>
      </c>
      <c r="H28" s="20">
        <v>445590</v>
      </c>
      <c r="I28" s="20">
        <v>5413054</v>
      </c>
      <c r="J28" s="20">
        <v>525</v>
      </c>
    </row>
    <row r="29" spans="1:10" ht="30" hidden="1" x14ac:dyDescent="0.25">
      <c r="A29" s="29" t="s">
        <v>198</v>
      </c>
      <c r="B29" s="21">
        <v>44533</v>
      </c>
      <c r="C29" s="20" t="s">
        <v>218</v>
      </c>
      <c r="D29" s="20" t="s">
        <v>19</v>
      </c>
      <c r="E29" s="20" t="s">
        <v>220</v>
      </c>
      <c r="F29" s="22" t="s">
        <v>255</v>
      </c>
      <c r="G29" s="20" t="s">
        <v>13</v>
      </c>
      <c r="H29" s="20">
        <v>445388</v>
      </c>
      <c r="I29" s="20">
        <v>5413272</v>
      </c>
      <c r="J29" s="20">
        <v>495</v>
      </c>
    </row>
    <row r="30" spans="1:10" ht="30" hidden="1" x14ac:dyDescent="0.25">
      <c r="A30" s="29" t="s">
        <v>199</v>
      </c>
      <c r="B30" s="21">
        <v>44533</v>
      </c>
      <c r="C30" s="20" t="s">
        <v>218</v>
      </c>
      <c r="D30" s="20" t="s">
        <v>19</v>
      </c>
      <c r="E30" s="20" t="s">
        <v>220</v>
      </c>
      <c r="F30" s="22" t="s">
        <v>256</v>
      </c>
      <c r="G30" s="20" t="s">
        <v>13</v>
      </c>
      <c r="H30" s="20">
        <v>445388</v>
      </c>
      <c r="I30" s="20">
        <v>5413303</v>
      </c>
      <c r="J30" s="20">
        <v>496</v>
      </c>
    </row>
    <row r="31" spans="1:10" ht="30" hidden="1" x14ac:dyDescent="0.25">
      <c r="A31" s="29" t="s">
        <v>200</v>
      </c>
      <c r="B31" s="21">
        <v>44533</v>
      </c>
      <c r="C31" s="20" t="s">
        <v>218</v>
      </c>
      <c r="D31" s="20" t="s">
        <v>19</v>
      </c>
      <c r="E31" s="20" t="s">
        <v>221</v>
      </c>
      <c r="F31" s="22" t="s">
        <v>257</v>
      </c>
      <c r="G31" s="20" t="s">
        <v>13</v>
      </c>
      <c r="H31" s="20">
        <v>444493</v>
      </c>
      <c r="I31" s="20">
        <v>5413435</v>
      </c>
      <c r="J31" s="20">
        <v>616</v>
      </c>
    </row>
    <row r="32" spans="1:10" ht="30" hidden="1" x14ac:dyDescent="0.25">
      <c r="A32" s="29" t="s">
        <v>201</v>
      </c>
      <c r="B32" s="21">
        <v>44533</v>
      </c>
      <c r="C32" s="20" t="s">
        <v>218</v>
      </c>
      <c r="D32" s="20" t="s">
        <v>19</v>
      </c>
      <c r="E32" s="20" t="s">
        <v>221</v>
      </c>
      <c r="F32" s="22" t="s">
        <v>258</v>
      </c>
      <c r="G32" s="20" t="s">
        <v>13</v>
      </c>
      <c r="H32" s="20">
        <v>444473</v>
      </c>
      <c r="I32" s="20">
        <v>5413466</v>
      </c>
      <c r="J32" s="20">
        <v>615</v>
      </c>
    </row>
    <row r="33" spans="1:13" ht="30" hidden="1" x14ac:dyDescent="0.25">
      <c r="A33" s="29" t="s">
        <v>202</v>
      </c>
      <c r="B33" s="21">
        <v>44533</v>
      </c>
      <c r="C33" s="20" t="s">
        <v>218</v>
      </c>
      <c r="D33" s="20" t="s">
        <v>19</v>
      </c>
      <c r="E33" s="20" t="s">
        <v>222</v>
      </c>
      <c r="F33" s="22" t="s">
        <v>259</v>
      </c>
      <c r="G33" s="20" t="s">
        <v>13</v>
      </c>
      <c r="H33" s="20">
        <v>444432</v>
      </c>
      <c r="I33" s="20">
        <v>5413467</v>
      </c>
      <c r="J33" s="20">
        <v>614</v>
      </c>
    </row>
    <row r="34" spans="1:13" ht="45" hidden="1" x14ac:dyDescent="0.25">
      <c r="A34" s="29" t="s">
        <v>203</v>
      </c>
      <c r="B34" s="21">
        <v>44533</v>
      </c>
      <c r="C34" s="20" t="s">
        <v>218</v>
      </c>
      <c r="D34" s="20" t="s">
        <v>19</v>
      </c>
      <c r="E34" s="20" t="s">
        <v>223</v>
      </c>
      <c r="F34" s="22" t="s">
        <v>260</v>
      </c>
      <c r="G34" s="20" t="s">
        <v>13</v>
      </c>
      <c r="H34" s="20">
        <v>444777</v>
      </c>
      <c r="I34" s="20">
        <v>5413370</v>
      </c>
      <c r="J34" s="20">
        <v>596</v>
      </c>
    </row>
    <row r="35" spans="1:13" ht="32.25" hidden="1" customHeight="1" x14ac:dyDescent="0.25">
      <c r="A35" s="29" t="s">
        <v>204</v>
      </c>
      <c r="B35" s="21">
        <v>44533</v>
      </c>
      <c r="C35" s="20" t="s">
        <v>218</v>
      </c>
      <c r="D35" s="20" t="s">
        <v>19</v>
      </c>
      <c r="E35" s="20" t="s">
        <v>224</v>
      </c>
      <c r="F35" s="22" t="s">
        <v>261</v>
      </c>
      <c r="G35" s="20" t="s">
        <v>13</v>
      </c>
      <c r="H35" s="20">
        <v>444737</v>
      </c>
      <c r="I35" s="20">
        <v>5413370</v>
      </c>
      <c r="J35" s="20">
        <v>614</v>
      </c>
    </row>
    <row r="36" spans="1:13" ht="45" hidden="1" x14ac:dyDescent="0.25">
      <c r="A36" s="29" t="s">
        <v>205</v>
      </c>
      <c r="B36" s="21">
        <v>44535</v>
      </c>
      <c r="C36" s="20" t="s">
        <v>218</v>
      </c>
      <c r="D36" s="20" t="s">
        <v>19</v>
      </c>
      <c r="E36" s="20" t="s">
        <v>225</v>
      </c>
      <c r="F36" s="22" t="s">
        <v>262</v>
      </c>
      <c r="G36" s="20" t="s">
        <v>13</v>
      </c>
      <c r="H36" s="20">
        <v>442617</v>
      </c>
      <c r="I36" s="20">
        <v>5413237</v>
      </c>
      <c r="J36" s="20">
        <v>531</v>
      </c>
    </row>
    <row r="37" spans="1:13" ht="30" hidden="1" x14ac:dyDescent="0.25">
      <c r="A37" s="29" t="s">
        <v>206</v>
      </c>
      <c r="B37" s="21">
        <v>44535</v>
      </c>
      <c r="C37" s="20" t="s">
        <v>218</v>
      </c>
      <c r="D37" s="20" t="s">
        <v>19</v>
      </c>
      <c r="E37" s="20" t="s">
        <v>225</v>
      </c>
      <c r="F37" s="22" t="s">
        <v>263</v>
      </c>
      <c r="G37" s="20" t="s">
        <v>13</v>
      </c>
      <c r="H37" s="20">
        <v>442597</v>
      </c>
      <c r="I37" s="20">
        <v>5413269</v>
      </c>
      <c r="J37" s="20">
        <v>530</v>
      </c>
    </row>
    <row r="38" spans="1:13" ht="45" hidden="1" x14ac:dyDescent="0.25">
      <c r="A38" s="38" t="s">
        <v>207</v>
      </c>
      <c r="B38" s="39">
        <v>44535</v>
      </c>
      <c r="C38" s="40" t="s">
        <v>218</v>
      </c>
      <c r="D38" s="40" t="s">
        <v>19</v>
      </c>
      <c r="E38" s="40" t="s">
        <v>226</v>
      </c>
      <c r="F38" s="41" t="s">
        <v>264</v>
      </c>
      <c r="G38" s="40" t="s">
        <v>13</v>
      </c>
      <c r="H38" s="40">
        <v>443323</v>
      </c>
      <c r="I38" s="40">
        <v>5412582</v>
      </c>
      <c r="J38" s="40">
        <v>635</v>
      </c>
    </row>
    <row r="39" spans="1:13" ht="30" hidden="1" x14ac:dyDescent="0.25">
      <c r="A39" s="29" t="s">
        <v>208</v>
      </c>
      <c r="B39" s="21">
        <v>44535</v>
      </c>
      <c r="C39" s="20" t="s">
        <v>218</v>
      </c>
      <c r="D39" s="20" t="s">
        <v>19</v>
      </c>
      <c r="E39" s="20" t="s">
        <v>227</v>
      </c>
      <c r="F39" s="22" t="s">
        <v>265</v>
      </c>
      <c r="G39" s="20" t="s">
        <v>13</v>
      </c>
      <c r="H39" s="20">
        <v>443244</v>
      </c>
      <c r="I39" s="20">
        <v>5412800</v>
      </c>
      <c r="J39" s="20">
        <v>649</v>
      </c>
    </row>
    <row r="40" spans="1:13" ht="30" hidden="1" x14ac:dyDescent="0.25">
      <c r="A40" s="38" t="s">
        <v>209</v>
      </c>
      <c r="B40" s="39">
        <v>44535</v>
      </c>
      <c r="C40" s="40" t="s">
        <v>218</v>
      </c>
      <c r="D40" s="40" t="s">
        <v>19</v>
      </c>
      <c r="E40" s="40" t="s">
        <v>228</v>
      </c>
      <c r="F40" s="41" t="s">
        <v>266</v>
      </c>
      <c r="G40" s="40" t="s">
        <v>13</v>
      </c>
      <c r="H40" s="40">
        <v>443223</v>
      </c>
      <c r="I40" s="40">
        <v>5412800</v>
      </c>
      <c r="J40" s="40">
        <v>648</v>
      </c>
    </row>
    <row r="41" spans="1:13" ht="45" hidden="1" x14ac:dyDescent="0.25">
      <c r="A41" s="29" t="s">
        <v>210</v>
      </c>
      <c r="B41" s="21">
        <v>44535</v>
      </c>
      <c r="C41" s="20" t="s">
        <v>218</v>
      </c>
      <c r="D41" s="20" t="s">
        <v>19</v>
      </c>
      <c r="E41" s="20" t="s">
        <v>229</v>
      </c>
      <c r="F41" s="22" t="s">
        <v>267</v>
      </c>
      <c r="G41" s="20" t="s">
        <v>13</v>
      </c>
      <c r="H41" s="20">
        <v>441461</v>
      </c>
      <c r="I41" s="20">
        <v>5413744</v>
      </c>
      <c r="J41" s="20">
        <v>229</v>
      </c>
    </row>
    <row r="42" spans="1:13" ht="45" hidden="1" x14ac:dyDescent="0.25">
      <c r="A42" s="38" t="s">
        <v>211</v>
      </c>
      <c r="B42" s="39">
        <v>44535</v>
      </c>
      <c r="C42" s="40" t="s">
        <v>218</v>
      </c>
      <c r="D42" s="40" t="s">
        <v>19</v>
      </c>
      <c r="E42" s="40" t="s">
        <v>229</v>
      </c>
      <c r="F42" s="41" t="s">
        <v>268</v>
      </c>
      <c r="G42" s="40" t="s">
        <v>13</v>
      </c>
      <c r="H42" s="40">
        <v>441441</v>
      </c>
      <c r="I42" s="40">
        <v>5413775</v>
      </c>
      <c r="J42" s="40">
        <v>225</v>
      </c>
    </row>
    <row r="43" spans="1:13" ht="30" hidden="1" x14ac:dyDescent="0.25">
      <c r="A43" s="29" t="s">
        <v>212</v>
      </c>
      <c r="B43" s="21">
        <v>44539</v>
      </c>
      <c r="C43" s="20" t="s">
        <v>218</v>
      </c>
      <c r="D43" s="20" t="s">
        <v>19</v>
      </c>
      <c r="E43" s="20" t="s">
        <v>230</v>
      </c>
      <c r="F43" s="22" t="s">
        <v>269</v>
      </c>
      <c r="G43" s="20" t="s">
        <v>13</v>
      </c>
      <c r="H43" s="20">
        <v>441784</v>
      </c>
      <c r="I43" s="20">
        <v>5413494</v>
      </c>
      <c r="J43" s="20">
        <v>397</v>
      </c>
    </row>
    <row r="44" spans="1:13" ht="45" x14ac:dyDescent="0.25">
      <c r="A44" s="29" t="s">
        <v>350</v>
      </c>
      <c r="B44" s="21">
        <v>44882</v>
      </c>
      <c r="C44" s="20" t="s">
        <v>218</v>
      </c>
      <c r="D44" s="20" t="s">
        <v>19</v>
      </c>
      <c r="E44" s="20" t="s">
        <v>22</v>
      </c>
      <c r="F44" s="50" t="s">
        <v>483</v>
      </c>
      <c r="G44" s="20" t="s">
        <v>13</v>
      </c>
      <c r="H44" s="20">
        <v>442617</v>
      </c>
      <c r="I44" s="20">
        <v>5413237</v>
      </c>
      <c r="J44" s="20">
        <v>531</v>
      </c>
      <c r="K44" s="20"/>
      <c r="L44" s="20"/>
      <c r="M44" s="20"/>
    </row>
    <row r="45" spans="1:13" ht="75" x14ac:dyDescent="0.25">
      <c r="A45" s="29" t="s">
        <v>351</v>
      </c>
      <c r="B45" s="21">
        <v>44870</v>
      </c>
      <c r="C45" s="20" t="s">
        <v>410</v>
      </c>
      <c r="D45" s="20" t="s">
        <v>19</v>
      </c>
      <c r="E45" s="20" t="s">
        <v>411</v>
      </c>
      <c r="F45" s="50" t="s">
        <v>388</v>
      </c>
      <c r="G45" s="20" t="s">
        <v>13</v>
      </c>
      <c r="H45" s="20">
        <v>433005</v>
      </c>
      <c r="I45" s="20">
        <v>5416886</v>
      </c>
      <c r="J45" s="20"/>
      <c r="K45" s="20" t="s">
        <v>420</v>
      </c>
      <c r="L45" s="20">
        <v>298</v>
      </c>
      <c r="M45" s="20">
        <v>87</v>
      </c>
    </row>
    <row r="46" spans="1:13" ht="30" x14ac:dyDescent="0.25">
      <c r="A46" s="29" t="s">
        <v>352</v>
      </c>
      <c r="B46" s="21">
        <v>44869</v>
      </c>
      <c r="C46" s="20" t="s">
        <v>410</v>
      </c>
      <c r="D46" s="20" t="s">
        <v>19</v>
      </c>
      <c r="E46" s="20" t="s">
        <v>412</v>
      </c>
      <c r="F46" s="50" t="s">
        <v>389</v>
      </c>
      <c r="G46" s="20" t="s">
        <v>13</v>
      </c>
      <c r="H46" s="20">
        <v>440768</v>
      </c>
      <c r="I46" s="20">
        <v>5412861</v>
      </c>
      <c r="J46" s="20"/>
      <c r="K46" s="20" t="s">
        <v>421</v>
      </c>
      <c r="L46" s="20">
        <v>272</v>
      </c>
      <c r="M46" s="20">
        <v>77</v>
      </c>
    </row>
    <row r="47" spans="1:13" ht="30" x14ac:dyDescent="0.25">
      <c r="A47" s="29" t="s">
        <v>353</v>
      </c>
      <c r="B47" s="21">
        <v>44869</v>
      </c>
      <c r="C47" s="20" t="s">
        <v>410</v>
      </c>
      <c r="D47" s="20" t="s">
        <v>19</v>
      </c>
      <c r="E47" s="20" t="s">
        <v>412</v>
      </c>
      <c r="F47" s="50" t="s">
        <v>390</v>
      </c>
      <c r="G47" s="20" t="s">
        <v>13</v>
      </c>
      <c r="H47" s="20">
        <v>440567</v>
      </c>
      <c r="I47" s="20">
        <v>5413263</v>
      </c>
      <c r="J47" s="20"/>
      <c r="K47" s="20" t="s">
        <v>421</v>
      </c>
      <c r="L47" s="20">
        <v>189</v>
      </c>
      <c r="M47" s="20">
        <v>87</v>
      </c>
    </row>
    <row r="48" spans="1:13" ht="45" x14ac:dyDescent="0.25">
      <c r="A48" s="29" t="s">
        <v>354</v>
      </c>
      <c r="B48" s="21">
        <v>44869</v>
      </c>
      <c r="C48" s="20" t="s">
        <v>410</v>
      </c>
      <c r="D48" s="20" t="s">
        <v>19</v>
      </c>
      <c r="E48" s="20" t="s">
        <v>412</v>
      </c>
      <c r="F48" s="50" t="s">
        <v>391</v>
      </c>
      <c r="G48" s="20" t="s">
        <v>13</v>
      </c>
      <c r="H48" s="20">
        <v>440562</v>
      </c>
      <c r="I48" s="20">
        <v>5413272</v>
      </c>
      <c r="J48" s="20"/>
      <c r="K48" s="20" t="s">
        <v>420</v>
      </c>
      <c r="L48" s="20">
        <v>278</v>
      </c>
      <c r="M48" s="20">
        <v>73</v>
      </c>
    </row>
    <row r="49" spans="1:13" ht="45" x14ac:dyDescent="0.25">
      <c r="A49" s="29" t="s">
        <v>355</v>
      </c>
      <c r="B49" s="21">
        <v>44870</v>
      </c>
      <c r="C49" s="20" t="s">
        <v>410</v>
      </c>
      <c r="D49" s="20" t="s">
        <v>19</v>
      </c>
      <c r="E49" s="20" t="s">
        <v>413</v>
      </c>
      <c r="F49" s="50" t="s">
        <v>392</v>
      </c>
      <c r="G49" s="20" t="s">
        <v>13</v>
      </c>
      <c r="H49" s="20">
        <v>436936</v>
      </c>
      <c r="I49" s="20">
        <v>5413684</v>
      </c>
      <c r="J49" s="20"/>
      <c r="K49" s="20"/>
      <c r="L49" s="20"/>
      <c r="M49" s="20"/>
    </row>
    <row r="50" spans="1:13" ht="45" x14ac:dyDescent="0.25">
      <c r="A50" s="29" t="s">
        <v>356</v>
      </c>
      <c r="B50" s="21">
        <v>44870</v>
      </c>
      <c r="C50" s="20" t="s">
        <v>410</v>
      </c>
      <c r="D50" s="20" t="s">
        <v>19</v>
      </c>
      <c r="E50" s="20"/>
      <c r="F50" s="50" t="s">
        <v>393</v>
      </c>
      <c r="G50" s="20" t="s">
        <v>13</v>
      </c>
      <c r="H50" s="20">
        <v>437546</v>
      </c>
      <c r="I50" s="20">
        <v>5415809</v>
      </c>
      <c r="J50" s="20"/>
      <c r="K50" s="20" t="s">
        <v>422</v>
      </c>
      <c r="L50" s="20">
        <v>82</v>
      </c>
      <c r="M50" s="20">
        <v>21</v>
      </c>
    </row>
    <row r="51" spans="1:13" ht="45" x14ac:dyDescent="0.25">
      <c r="A51" s="29" t="s">
        <v>358</v>
      </c>
      <c r="B51" s="21">
        <v>44871</v>
      </c>
      <c r="C51" s="20" t="s">
        <v>410</v>
      </c>
      <c r="D51" s="20" t="s">
        <v>19</v>
      </c>
      <c r="E51" s="20" t="s">
        <v>414</v>
      </c>
      <c r="F51" s="50" t="s">
        <v>394</v>
      </c>
      <c r="G51" s="20" t="s">
        <v>13</v>
      </c>
      <c r="H51" s="20">
        <v>440526</v>
      </c>
      <c r="I51" s="20">
        <v>5414802</v>
      </c>
      <c r="J51" s="20"/>
      <c r="K51" s="20" t="s">
        <v>420</v>
      </c>
      <c r="L51" s="20">
        <v>134</v>
      </c>
      <c r="M51" s="20">
        <v>85</v>
      </c>
    </row>
    <row r="52" spans="1:13" ht="45" x14ac:dyDescent="0.25">
      <c r="A52" s="29" t="s">
        <v>359</v>
      </c>
      <c r="B52" s="21">
        <v>44871</v>
      </c>
      <c r="C52" s="20" t="s">
        <v>410</v>
      </c>
      <c r="D52" s="20" t="s">
        <v>19</v>
      </c>
      <c r="E52" s="20" t="s">
        <v>414</v>
      </c>
      <c r="F52" s="50" t="s">
        <v>395</v>
      </c>
      <c r="G52" s="20" t="s">
        <v>13</v>
      </c>
      <c r="H52" s="20">
        <v>440547</v>
      </c>
      <c r="I52" s="20">
        <v>5414819</v>
      </c>
      <c r="J52" s="20"/>
      <c r="K52" s="20" t="s">
        <v>420</v>
      </c>
      <c r="L52" s="20">
        <v>311</v>
      </c>
      <c r="M52" s="20">
        <v>78</v>
      </c>
    </row>
    <row r="53" spans="1:13" ht="75" x14ac:dyDescent="0.25">
      <c r="A53" s="29" t="s">
        <v>360</v>
      </c>
      <c r="B53" s="21">
        <v>44869</v>
      </c>
      <c r="C53" s="20" t="s">
        <v>410</v>
      </c>
      <c r="D53" s="20" t="s">
        <v>19</v>
      </c>
      <c r="E53" s="20" t="s">
        <v>412</v>
      </c>
      <c r="F53" s="50" t="s">
        <v>396</v>
      </c>
      <c r="G53" s="20" t="s">
        <v>13</v>
      </c>
      <c r="H53" s="20">
        <v>440550</v>
      </c>
      <c r="I53" s="20">
        <v>5412930</v>
      </c>
      <c r="J53" s="20"/>
      <c r="K53" s="20" t="s">
        <v>420</v>
      </c>
      <c r="L53" s="20">
        <v>97</v>
      </c>
      <c r="M53" s="20">
        <v>55</v>
      </c>
    </row>
    <row r="54" spans="1:13" ht="45" x14ac:dyDescent="0.25">
      <c r="A54" s="29" t="s">
        <v>361</v>
      </c>
      <c r="B54" s="21">
        <v>44869</v>
      </c>
      <c r="C54" s="20" t="s">
        <v>410</v>
      </c>
      <c r="D54" s="20" t="s">
        <v>19</v>
      </c>
      <c r="E54" s="20" t="s">
        <v>412</v>
      </c>
      <c r="F54" s="50" t="s">
        <v>397</v>
      </c>
      <c r="G54" s="20" t="s">
        <v>13</v>
      </c>
      <c r="H54" s="20">
        <v>440517</v>
      </c>
      <c r="I54" s="20">
        <v>5413006</v>
      </c>
      <c r="J54" s="20"/>
      <c r="K54" s="20" t="s">
        <v>420</v>
      </c>
      <c r="L54" s="20">
        <v>86</v>
      </c>
      <c r="M54" s="20">
        <v>85</v>
      </c>
    </row>
    <row r="55" spans="1:13" ht="30" x14ac:dyDescent="0.25">
      <c r="A55" s="29" t="s">
        <v>362</v>
      </c>
      <c r="B55" s="21">
        <v>44869</v>
      </c>
      <c r="C55" s="20" t="s">
        <v>410</v>
      </c>
      <c r="D55" s="20" t="s">
        <v>19</v>
      </c>
      <c r="E55" s="20" t="s">
        <v>412</v>
      </c>
      <c r="F55" s="50" t="s">
        <v>398</v>
      </c>
      <c r="G55" s="20" t="s">
        <v>13</v>
      </c>
      <c r="H55" s="20">
        <v>440558</v>
      </c>
      <c r="I55" s="20">
        <v>5413258</v>
      </c>
      <c r="J55" s="20"/>
      <c r="K55" s="20" t="s">
        <v>420</v>
      </c>
      <c r="L55" s="20">
        <v>77</v>
      </c>
      <c r="M55" s="20">
        <v>64</v>
      </c>
    </row>
    <row r="56" spans="1:13" ht="45" x14ac:dyDescent="0.25">
      <c r="A56" s="29" t="s">
        <v>363</v>
      </c>
      <c r="B56" s="21">
        <v>44869</v>
      </c>
      <c r="C56" s="20" t="s">
        <v>410</v>
      </c>
      <c r="D56" s="20" t="s">
        <v>19</v>
      </c>
      <c r="E56" s="20" t="s">
        <v>412</v>
      </c>
      <c r="F56" s="50" t="s">
        <v>399</v>
      </c>
      <c r="G56" s="20" t="s">
        <v>13</v>
      </c>
      <c r="H56" s="20">
        <v>440530</v>
      </c>
      <c r="I56" s="20">
        <v>5413075</v>
      </c>
      <c r="J56" s="20"/>
      <c r="K56" s="20"/>
      <c r="L56" s="20"/>
      <c r="M56" s="20"/>
    </row>
    <row r="57" spans="1:13" x14ac:dyDescent="0.25">
      <c r="A57" s="29" t="s">
        <v>364</v>
      </c>
      <c r="B57" s="21">
        <v>44870</v>
      </c>
      <c r="C57" s="20" t="s">
        <v>410</v>
      </c>
      <c r="D57" s="20" t="s">
        <v>19</v>
      </c>
      <c r="E57" s="20" t="s">
        <v>411</v>
      </c>
      <c r="F57" s="50" t="s">
        <v>400</v>
      </c>
      <c r="G57" s="20" t="s">
        <v>13</v>
      </c>
      <c r="H57" s="20">
        <v>432809</v>
      </c>
      <c r="I57" s="20">
        <v>5416460</v>
      </c>
      <c r="J57" s="20"/>
      <c r="K57" s="20" t="s">
        <v>420</v>
      </c>
      <c r="L57" s="20">
        <v>304</v>
      </c>
      <c r="M57" s="20">
        <v>70</v>
      </c>
    </row>
    <row r="58" spans="1:13" ht="30" x14ac:dyDescent="0.25">
      <c r="A58" s="29" t="s">
        <v>365</v>
      </c>
      <c r="B58" s="21">
        <v>44872</v>
      </c>
      <c r="C58" s="20" t="s">
        <v>410</v>
      </c>
      <c r="D58" s="20" t="s">
        <v>19</v>
      </c>
      <c r="E58" s="20" t="s">
        <v>411</v>
      </c>
      <c r="F58" s="50" t="s">
        <v>408</v>
      </c>
      <c r="G58" s="20" t="s">
        <v>13</v>
      </c>
      <c r="H58" s="20">
        <v>433005</v>
      </c>
      <c r="I58" s="20">
        <v>5416886</v>
      </c>
      <c r="J58" s="20"/>
      <c r="K58" s="20"/>
      <c r="L58" s="20"/>
      <c r="M58" s="20"/>
    </row>
    <row r="59" spans="1:13" x14ac:dyDescent="0.25">
      <c r="A59" s="29" t="s">
        <v>366</v>
      </c>
      <c r="B59" s="21">
        <v>44872</v>
      </c>
      <c r="C59" s="20" t="s">
        <v>410</v>
      </c>
      <c r="D59" s="20" t="s">
        <v>19</v>
      </c>
      <c r="E59" s="20" t="s">
        <v>415</v>
      </c>
      <c r="F59" s="50" t="s">
        <v>401</v>
      </c>
      <c r="G59" s="20" t="s">
        <v>13</v>
      </c>
      <c r="H59" s="20">
        <v>441576</v>
      </c>
      <c r="I59" s="20">
        <v>5412798</v>
      </c>
      <c r="J59" s="20"/>
      <c r="K59" s="20" t="s">
        <v>420</v>
      </c>
      <c r="L59" s="20">
        <v>119</v>
      </c>
      <c r="M59" s="20">
        <v>74</v>
      </c>
    </row>
    <row r="60" spans="1:13" x14ac:dyDescent="0.25">
      <c r="A60" s="29" t="s">
        <v>367</v>
      </c>
      <c r="B60" s="21">
        <v>44872</v>
      </c>
      <c r="C60" s="20" t="s">
        <v>410</v>
      </c>
      <c r="D60" s="20" t="s">
        <v>19</v>
      </c>
      <c r="E60" s="20" t="s">
        <v>416</v>
      </c>
      <c r="F60" s="50" t="s">
        <v>402</v>
      </c>
      <c r="G60" s="20" t="s">
        <v>13</v>
      </c>
      <c r="H60" s="20">
        <v>442215</v>
      </c>
      <c r="I60" s="20">
        <v>5412888</v>
      </c>
      <c r="J60" s="20"/>
      <c r="K60" s="20" t="s">
        <v>420</v>
      </c>
      <c r="L60" s="20">
        <v>107</v>
      </c>
      <c r="M60" s="20">
        <v>74</v>
      </c>
    </row>
    <row r="61" spans="1:13" x14ac:dyDescent="0.25">
      <c r="A61" s="29" t="s">
        <v>368</v>
      </c>
      <c r="B61" s="21">
        <v>44872</v>
      </c>
      <c r="C61" s="20" t="s">
        <v>410</v>
      </c>
      <c r="D61" s="20" t="s">
        <v>19</v>
      </c>
      <c r="E61" s="20" t="s">
        <v>416</v>
      </c>
      <c r="F61" s="6" t="s">
        <v>403</v>
      </c>
      <c r="G61" s="20" t="s">
        <v>13</v>
      </c>
      <c r="H61" s="20">
        <v>442361</v>
      </c>
      <c r="I61" s="20">
        <v>5412856</v>
      </c>
      <c r="J61" s="20"/>
      <c r="K61" s="20" t="s">
        <v>420</v>
      </c>
      <c r="L61" s="20">
        <v>116</v>
      </c>
      <c r="M61" s="20">
        <v>67</v>
      </c>
    </row>
    <row r="62" spans="1:13" x14ac:dyDescent="0.25">
      <c r="A62" s="29" t="s">
        <v>369</v>
      </c>
      <c r="B62" s="21">
        <v>44872</v>
      </c>
      <c r="C62" s="20" t="s">
        <v>410</v>
      </c>
      <c r="D62" s="20" t="s">
        <v>19</v>
      </c>
      <c r="E62" s="20" t="s">
        <v>415</v>
      </c>
      <c r="F62" s="6" t="s">
        <v>409</v>
      </c>
      <c r="G62" s="20" t="s">
        <v>13</v>
      </c>
      <c r="H62" s="20">
        <v>441517</v>
      </c>
      <c r="I62" s="20">
        <v>5412949</v>
      </c>
      <c r="J62" s="20"/>
      <c r="K62" s="20"/>
      <c r="L62" s="20"/>
      <c r="M62" s="20"/>
    </row>
    <row r="63" spans="1:13" x14ac:dyDescent="0.25">
      <c r="A63" s="29" t="s">
        <v>370</v>
      </c>
      <c r="B63" s="21">
        <v>44872</v>
      </c>
      <c r="C63" s="20" t="s">
        <v>410</v>
      </c>
      <c r="D63" s="20" t="s">
        <v>19</v>
      </c>
      <c r="E63" s="20" t="s">
        <v>415</v>
      </c>
      <c r="F63" s="6" t="s">
        <v>404</v>
      </c>
      <c r="G63" s="20" t="s">
        <v>13</v>
      </c>
      <c r="H63" s="20">
        <v>441492</v>
      </c>
      <c r="I63" s="20">
        <v>5412871</v>
      </c>
      <c r="J63" s="20"/>
      <c r="K63" s="20" t="s">
        <v>420</v>
      </c>
      <c r="L63" s="20">
        <v>304</v>
      </c>
      <c r="M63" s="20">
        <v>61</v>
      </c>
    </row>
    <row r="64" spans="1:13" x14ac:dyDescent="0.25">
      <c r="A64" s="29" t="s">
        <v>371</v>
      </c>
      <c r="B64" s="21">
        <v>44872</v>
      </c>
      <c r="C64" s="20" t="s">
        <v>410</v>
      </c>
      <c r="D64" s="20" t="s">
        <v>19</v>
      </c>
      <c r="E64" s="20"/>
      <c r="F64" s="6" t="s">
        <v>405</v>
      </c>
      <c r="G64" s="20" t="s">
        <v>13</v>
      </c>
      <c r="H64" s="20">
        <v>441570</v>
      </c>
      <c r="I64" s="20">
        <v>5413412</v>
      </c>
      <c r="J64" s="20"/>
      <c r="K64" s="20"/>
      <c r="L64" s="20"/>
      <c r="M64" s="20"/>
    </row>
    <row r="65" spans="1:13" ht="30" x14ac:dyDescent="0.25">
      <c r="A65" s="29" t="s">
        <v>372</v>
      </c>
      <c r="B65" s="21">
        <v>44872</v>
      </c>
      <c r="C65" s="20" t="s">
        <v>410</v>
      </c>
      <c r="D65" s="20" t="s">
        <v>19</v>
      </c>
      <c r="E65" s="20"/>
      <c r="F65" s="50" t="s">
        <v>406</v>
      </c>
      <c r="G65" s="20" t="s">
        <v>13</v>
      </c>
      <c r="H65" s="20">
        <v>441588</v>
      </c>
      <c r="I65" s="20">
        <v>5413426</v>
      </c>
      <c r="J65" s="20"/>
      <c r="K65" s="20"/>
      <c r="L65" s="20"/>
      <c r="M65" s="20"/>
    </row>
    <row r="66" spans="1:13" x14ac:dyDescent="0.25">
      <c r="A66" s="29" t="s">
        <v>373</v>
      </c>
      <c r="B66" s="21">
        <v>44872</v>
      </c>
      <c r="C66" s="20" t="s">
        <v>410</v>
      </c>
      <c r="D66" s="20" t="s">
        <v>19</v>
      </c>
      <c r="E66" s="20"/>
      <c r="F66" s="6" t="s">
        <v>407</v>
      </c>
      <c r="G66" s="20" t="s">
        <v>13</v>
      </c>
      <c r="H66" s="20">
        <v>441696</v>
      </c>
      <c r="I66" s="20">
        <v>5413475</v>
      </c>
      <c r="J66" s="20"/>
      <c r="K66" s="20" t="s">
        <v>420</v>
      </c>
      <c r="L66" s="20">
        <v>114</v>
      </c>
      <c r="M66" s="20">
        <v>79</v>
      </c>
    </row>
    <row r="67" spans="1:13" x14ac:dyDescent="0.25">
      <c r="A67" s="29" t="s">
        <v>377</v>
      </c>
      <c r="B67" s="51">
        <v>44882</v>
      </c>
      <c r="C67" s="20" t="s">
        <v>218</v>
      </c>
      <c r="D67" s="20" t="s">
        <v>19</v>
      </c>
      <c r="E67" s="20" t="s">
        <v>382</v>
      </c>
      <c r="F67" s="6" t="s">
        <v>383</v>
      </c>
      <c r="G67" s="20" t="s">
        <v>13</v>
      </c>
      <c r="H67" s="20">
        <v>442412</v>
      </c>
      <c r="I67" s="20">
        <v>5414457</v>
      </c>
      <c r="J67" s="20"/>
      <c r="K67" s="20"/>
      <c r="L67" s="20"/>
      <c r="M67" s="20"/>
    </row>
    <row r="68" spans="1:13" x14ac:dyDescent="0.25">
      <c r="A68" s="29" t="s">
        <v>378</v>
      </c>
      <c r="B68" s="51">
        <v>44882</v>
      </c>
      <c r="C68" s="20" t="s">
        <v>218</v>
      </c>
      <c r="D68" s="20" t="s">
        <v>19</v>
      </c>
      <c r="E68" s="20" t="s">
        <v>382</v>
      </c>
      <c r="F68" s="6" t="s">
        <v>384</v>
      </c>
      <c r="G68" s="20" t="s">
        <v>13</v>
      </c>
      <c r="H68" s="20">
        <v>442401</v>
      </c>
      <c r="I68" s="20">
        <v>5414449</v>
      </c>
      <c r="J68" s="20"/>
      <c r="K68" s="20"/>
      <c r="L68" s="20"/>
      <c r="M68" s="20"/>
    </row>
    <row r="69" spans="1:13" ht="30" x14ac:dyDescent="0.25">
      <c r="A69" s="29" t="s">
        <v>379</v>
      </c>
      <c r="B69" s="51">
        <v>44882</v>
      </c>
      <c r="C69" s="20" t="s">
        <v>218</v>
      </c>
      <c r="D69" s="20" t="s">
        <v>19</v>
      </c>
      <c r="E69" s="20" t="s">
        <v>382</v>
      </c>
      <c r="F69" s="50" t="s">
        <v>385</v>
      </c>
      <c r="G69" s="20" t="s">
        <v>13</v>
      </c>
      <c r="H69" s="20">
        <v>442380</v>
      </c>
      <c r="I69" s="20">
        <v>5414435</v>
      </c>
      <c r="J69" s="20"/>
      <c r="K69" s="20"/>
      <c r="L69" s="20"/>
      <c r="M69" s="20"/>
    </row>
    <row r="70" spans="1:13" x14ac:dyDescent="0.25">
      <c r="A70" s="29" t="s">
        <v>380</v>
      </c>
      <c r="B70" s="51">
        <v>44882</v>
      </c>
      <c r="C70" s="20" t="s">
        <v>218</v>
      </c>
      <c r="D70" s="20" t="s">
        <v>19</v>
      </c>
      <c r="E70" s="20" t="s">
        <v>382</v>
      </c>
      <c r="F70" s="6" t="s">
        <v>386</v>
      </c>
      <c r="G70" s="20" t="s">
        <v>13</v>
      </c>
      <c r="H70" s="20">
        <v>442418</v>
      </c>
      <c r="I70" s="20">
        <v>5414384</v>
      </c>
      <c r="J70" s="20"/>
      <c r="K70" s="20"/>
      <c r="L70" s="20"/>
      <c r="M70" s="20"/>
    </row>
    <row r="71" spans="1:13" ht="30" x14ac:dyDescent="0.25">
      <c r="A71" s="29" t="s">
        <v>381</v>
      </c>
      <c r="B71" s="51">
        <v>44882</v>
      </c>
      <c r="C71" s="20" t="s">
        <v>218</v>
      </c>
      <c r="D71" s="20" t="s">
        <v>19</v>
      </c>
      <c r="E71" s="20" t="s">
        <v>382</v>
      </c>
      <c r="F71" s="50" t="s">
        <v>387</v>
      </c>
      <c r="G71" s="20" t="s">
        <v>13</v>
      </c>
      <c r="H71" s="20">
        <v>442440</v>
      </c>
      <c r="I71" s="20">
        <v>5414346</v>
      </c>
      <c r="J71" s="20"/>
      <c r="K71" s="20"/>
      <c r="L71" s="20"/>
      <c r="M71" s="20"/>
    </row>
  </sheetData>
  <pageMargins left="0.70866141732283472" right="0.70866141732283472" top="0.74803149606299213" bottom="0.74803149606299213" header="0.31496062992125984" footer="0.31496062992125984"/>
  <pageSetup scale="4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71"/>
  <sheetViews>
    <sheetView topLeftCell="A13" zoomScale="75" zoomScaleNormal="75" workbookViewId="0">
      <selection activeCell="I69" sqref="I69"/>
    </sheetView>
  </sheetViews>
  <sheetFormatPr defaultRowHeight="15" x14ac:dyDescent="0.25"/>
  <cols>
    <col min="1" max="1" width="12" customWidth="1"/>
    <col min="2" max="2" width="11.85546875" customWidth="1"/>
    <col min="3" max="7" width="8.85546875" customWidth="1"/>
    <col min="29" max="29" width="0.140625" customWidth="1"/>
  </cols>
  <sheetData>
    <row r="1" spans="1:29" ht="15.75" x14ac:dyDescent="0.25">
      <c r="A1" s="1" t="s">
        <v>16</v>
      </c>
      <c r="B1" s="3"/>
    </row>
    <row r="2" spans="1:29" x14ac:dyDescent="0.25">
      <c r="A2" s="4" t="s">
        <v>0</v>
      </c>
      <c r="B2" s="4" t="s">
        <v>10</v>
      </c>
      <c r="C2" s="5"/>
      <c r="D2" s="5"/>
      <c r="E2" s="5"/>
      <c r="F2" s="5"/>
      <c r="G2" s="5"/>
      <c r="H2" s="5"/>
      <c r="I2" s="5"/>
      <c r="J2" s="5"/>
      <c r="K2" s="5"/>
      <c r="L2" s="5"/>
      <c r="M2" s="5"/>
      <c r="N2" s="5"/>
      <c r="O2" s="5"/>
      <c r="P2" s="5"/>
      <c r="Q2" s="5"/>
      <c r="R2" s="5"/>
      <c r="S2" s="5"/>
      <c r="T2" s="5"/>
      <c r="U2" s="5"/>
      <c r="V2" s="5"/>
      <c r="W2" s="5"/>
      <c r="X2" s="5"/>
      <c r="Y2" s="5"/>
      <c r="Z2" s="5"/>
      <c r="AA2" s="5"/>
      <c r="AB2" s="5"/>
      <c r="AC2" s="9"/>
    </row>
    <row r="3" spans="1:29" x14ac:dyDescent="0.25">
      <c r="A3" s="20">
        <v>109677</v>
      </c>
      <c r="B3" s="23" t="s">
        <v>47</v>
      </c>
      <c r="C3" s="5"/>
      <c r="D3" s="5"/>
      <c r="E3" s="5"/>
      <c r="F3" s="5"/>
      <c r="G3" s="5"/>
      <c r="H3" s="5"/>
      <c r="I3" s="5"/>
      <c r="J3" s="5"/>
      <c r="K3" s="5"/>
      <c r="L3" s="5"/>
      <c r="M3" s="5"/>
      <c r="N3" s="5"/>
      <c r="O3" s="5"/>
      <c r="P3" s="5"/>
      <c r="Q3" s="5"/>
      <c r="R3" s="5"/>
      <c r="S3" s="5"/>
      <c r="T3" s="5"/>
      <c r="U3" s="5"/>
      <c r="V3" s="5"/>
      <c r="W3" s="5"/>
      <c r="X3" s="5"/>
      <c r="Y3" s="5"/>
      <c r="Z3" s="5"/>
      <c r="AA3" s="5"/>
      <c r="AB3" s="5"/>
      <c r="AC3" s="9"/>
    </row>
    <row r="4" spans="1:29" x14ac:dyDescent="0.25">
      <c r="A4" s="20">
        <v>109678</v>
      </c>
      <c r="B4" s="23" t="s">
        <v>48</v>
      </c>
      <c r="C4" s="5"/>
      <c r="D4" s="5"/>
      <c r="E4" s="5"/>
      <c r="F4" s="5"/>
      <c r="G4" s="5"/>
      <c r="H4" s="5"/>
      <c r="I4" s="5"/>
      <c r="J4" s="5"/>
      <c r="K4" s="5"/>
      <c r="L4" s="5"/>
      <c r="M4" s="5"/>
      <c r="N4" s="5"/>
      <c r="O4" s="5"/>
      <c r="P4" s="5"/>
      <c r="Q4" s="5"/>
      <c r="R4" s="5"/>
      <c r="S4" s="5"/>
      <c r="T4" s="5"/>
      <c r="U4" s="5"/>
      <c r="V4" s="5"/>
      <c r="W4" s="5"/>
      <c r="X4" s="5"/>
      <c r="Y4" s="5"/>
      <c r="Z4" s="5"/>
      <c r="AA4" s="5"/>
      <c r="AB4" s="5"/>
      <c r="AC4" s="9"/>
    </row>
    <row r="5" spans="1:29" x14ac:dyDescent="0.25">
      <c r="A5" s="20">
        <v>109679</v>
      </c>
      <c r="B5" s="23" t="s">
        <v>49</v>
      </c>
      <c r="C5" s="5"/>
      <c r="D5" s="5"/>
      <c r="E5" s="5"/>
      <c r="F5" s="5"/>
      <c r="G5" s="5"/>
      <c r="H5" s="5"/>
      <c r="I5" s="5"/>
      <c r="J5" s="5"/>
      <c r="K5" s="5"/>
      <c r="L5" s="5"/>
      <c r="M5" s="5"/>
      <c r="N5" s="5"/>
      <c r="O5" s="5"/>
      <c r="P5" s="5"/>
      <c r="Q5" s="5"/>
      <c r="R5" s="5"/>
      <c r="S5" s="5"/>
      <c r="T5" s="5"/>
      <c r="U5" s="5"/>
      <c r="V5" s="5"/>
      <c r="W5" s="5"/>
      <c r="X5" s="5"/>
      <c r="Y5" s="5"/>
      <c r="Z5" s="5"/>
      <c r="AA5" s="5"/>
      <c r="AB5" s="5"/>
      <c r="AC5" s="9"/>
    </row>
    <row r="6" spans="1:29" x14ac:dyDescent="0.25">
      <c r="A6" s="30" t="s">
        <v>164</v>
      </c>
      <c r="B6" s="23" t="s">
        <v>277</v>
      </c>
      <c r="C6" s="5"/>
      <c r="D6" s="5"/>
      <c r="E6" s="5" t="s">
        <v>270</v>
      </c>
      <c r="F6" s="5"/>
      <c r="G6" s="5"/>
      <c r="H6" s="5"/>
      <c r="I6" s="5"/>
      <c r="J6" s="5"/>
      <c r="K6" s="5"/>
      <c r="L6" s="5"/>
      <c r="M6" s="5"/>
      <c r="N6" s="5"/>
      <c r="O6" s="5"/>
      <c r="P6" s="5"/>
      <c r="Q6" s="5"/>
      <c r="R6" s="5"/>
      <c r="S6" s="5"/>
      <c r="T6" s="5"/>
      <c r="U6" s="5"/>
      <c r="V6" s="5"/>
      <c r="W6" s="5"/>
      <c r="X6" s="5"/>
      <c r="Y6" s="5"/>
      <c r="Z6" s="5"/>
      <c r="AA6" s="5"/>
      <c r="AB6" s="9"/>
    </row>
    <row r="7" spans="1:29" x14ac:dyDescent="0.25">
      <c r="A7" s="30" t="s">
        <v>170</v>
      </c>
      <c r="B7" s="23" t="s">
        <v>278</v>
      </c>
      <c r="C7" s="5"/>
      <c r="D7" s="5"/>
      <c r="E7" s="5" t="s">
        <v>270</v>
      </c>
      <c r="F7" s="5"/>
      <c r="G7" s="5"/>
      <c r="H7" s="5"/>
      <c r="I7" s="5"/>
      <c r="J7" s="5"/>
      <c r="K7" s="5"/>
      <c r="L7" s="5"/>
      <c r="M7" s="5"/>
      <c r="N7" s="5"/>
      <c r="O7" s="5"/>
      <c r="P7" s="5"/>
      <c r="Q7" s="5"/>
      <c r="R7" s="5"/>
      <c r="S7" s="5"/>
      <c r="T7" s="5"/>
      <c r="U7" s="5"/>
      <c r="V7" s="5"/>
      <c r="W7" s="5"/>
      <c r="X7" s="5"/>
      <c r="Y7" s="5"/>
      <c r="Z7" s="5"/>
      <c r="AA7" s="5"/>
      <c r="AB7" s="9"/>
    </row>
    <row r="8" spans="1:29" x14ac:dyDescent="0.25">
      <c r="A8" s="30" t="s">
        <v>171</v>
      </c>
      <c r="B8" s="23" t="s">
        <v>279</v>
      </c>
      <c r="C8" s="5"/>
      <c r="D8" s="5"/>
      <c r="E8" s="5" t="s">
        <v>271</v>
      </c>
      <c r="F8" s="5"/>
      <c r="G8" s="5"/>
      <c r="H8" s="5"/>
      <c r="I8" s="5"/>
      <c r="J8" s="5"/>
      <c r="K8" s="5"/>
      <c r="L8" s="5"/>
      <c r="M8" s="5"/>
      <c r="N8" s="5"/>
      <c r="O8" s="5"/>
      <c r="P8" s="5"/>
      <c r="Q8" s="5"/>
      <c r="R8" s="5"/>
      <c r="S8" s="5"/>
      <c r="T8" s="5"/>
      <c r="U8" s="5"/>
      <c r="V8" s="5"/>
      <c r="W8" s="5"/>
      <c r="X8" s="5"/>
      <c r="Y8" s="5"/>
      <c r="Z8" s="5"/>
      <c r="AA8" s="5"/>
      <c r="AB8" s="9"/>
    </row>
    <row r="9" spans="1:29" x14ac:dyDescent="0.25">
      <c r="A9" s="30" t="s">
        <v>174</v>
      </c>
      <c r="B9" s="23" t="s">
        <v>280</v>
      </c>
      <c r="C9" s="5"/>
      <c r="D9" s="5"/>
      <c r="E9" s="5" t="s">
        <v>271</v>
      </c>
      <c r="F9" s="5"/>
      <c r="G9" s="5"/>
      <c r="H9" s="5"/>
      <c r="I9" s="5"/>
      <c r="J9" s="5"/>
      <c r="K9" s="5"/>
      <c r="L9" s="5"/>
      <c r="M9" s="5"/>
      <c r="N9" s="5"/>
      <c r="O9" s="5"/>
      <c r="P9" s="5"/>
      <c r="Q9" s="5"/>
      <c r="R9" s="5"/>
      <c r="S9" s="5"/>
      <c r="T9" s="5"/>
      <c r="U9" s="5"/>
      <c r="V9" s="5"/>
      <c r="W9" s="5"/>
      <c r="X9" s="5"/>
      <c r="Y9" s="5"/>
      <c r="Z9" s="5"/>
      <c r="AA9" s="5"/>
      <c r="AB9" s="9"/>
    </row>
    <row r="10" spans="1:29" x14ac:dyDescent="0.25">
      <c r="A10" s="42" t="s">
        <v>175</v>
      </c>
      <c r="B10" s="46" t="s">
        <v>281</v>
      </c>
      <c r="C10" s="47"/>
      <c r="D10" s="47"/>
      <c r="E10" s="47" t="s">
        <v>270</v>
      </c>
      <c r="F10" s="47"/>
      <c r="G10" s="47"/>
      <c r="H10" s="47"/>
      <c r="I10" s="47"/>
      <c r="J10" s="47"/>
      <c r="K10" s="47"/>
      <c r="L10" s="47"/>
      <c r="M10" s="47"/>
      <c r="N10" s="47"/>
      <c r="O10" s="47"/>
      <c r="P10" s="47"/>
      <c r="Q10" s="48"/>
      <c r="R10" s="47"/>
      <c r="S10" s="47"/>
      <c r="T10" s="47"/>
      <c r="U10" s="47"/>
      <c r="V10" s="47"/>
      <c r="W10" s="47"/>
      <c r="X10" s="47"/>
      <c r="Y10" s="47"/>
      <c r="Z10" s="47"/>
      <c r="AA10" s="47"/>
      <c r="AB10" s="49"/>
    </row>
    <row r="11" spans="1:29" x14ac:dyDescent="0.25">
      <c r="A11" s="30" t="s">
        <v>176</v>
      </c>
      <c r="B11" s="23" t="s">
        <v>282</v>
      </c>
      <c r="C11" s="5"/>
      <c r="D11" s="5"/>
      <c r="E11" s="5" t="s">
        <v>271</v>
      </c>
      <c r="F11" s="5"/>
      <c r="G11" s="5"/>
      <c r="H11" s="5"/>
      <c r="I11" s="5"/>
      <c r="J11" s="5"/>
      <c r="K11" s="5"/>
      <c r="L11" s="5"/>
      <c r="M11" s="5"/>
      <c r="N11" s="5"/>
      <c r="O11" s="5"/>
      <c r="P11" s="5"/>
      <c r="Q11" s="5"/>
      <c r="R11" s="5"/>
      <c r="S11" s="5"/>
      <c r="T11" s="5"/>
      <c r="U11" s="5"/>
      <c r="V11" s="5"/>
      <c r="W11" s="5"/>
      <c r="X11" s="5"/>
      <c r="Y11" s="5"/>
      <c r="Z11" s="5"/>
      <c r="AA11" s="5"/>
      <c r="AB11" s="9"/>
    </row>
    <row r="12" spans="1:29" x14ac:dyDescent="0.25">
      <c r="A12" s="42" t="s">
        <v>178</v>
      </c>
      <c r="B12" s="46" t="s">
        <v>280</v>
      </c>
      <c r="C12" s="47"/>
      <c r="D12" s="47"/>
      <c r="E12" s="47" t="s">
        <v>272</v>
      </c>
      <c r="F12" s="47"/>
      <c r="G12" s="47"/>
      <c r="H12" s="47"/>
      <c r="I12" s="47"/>
      <c r="J12" s="47"/>
      <c r="K12" s="47"/>
      <c r="L12" s="47"/>
      <c r="M12" s="47"/>
      <c r="N12" s="47"/>
      <c r="O12" s="47"/>
      <c r="P12" s="47"/>
      <c r="Q12" s="47"/>
      <c r="R12" s="47"/>
      <c r="S12" s="47"/>
      <c r="T12" s="47"/>
      <c r="U12" s="47"/>
      <c r="V12" s="47"/>
      <c r="W12" s="47"/>
      <c r="X12" s="47"/>
      <c r="Y12" s="47"/>
      <c r="Z12" s="47"/>
      <c r="AA12" s="47"/>
      <c r="AB12" s="49"/>
    </row>
    <row r="13" spans="1:29" x14ac:dyDescent="0.25">
      <c r="A13" s="42" t="s">
        <v>179</v>
      </c>
      <c r="B13" s="46" t="s">
        <v>283</v>
      </c>
      <c r="C13" s="47"/>
      <c r="D13" s="47"/>
      <c r="E13" s="47" t="s">
        <v>273</v>
      </c>
      <c r="F13" s="47"/>
      <c r="G13" s="47"/>
      <c r="H13" s="47"/>
      <c r="I13" s="47"/>
      <c r="J13" s="47"/>
      <c r="K13" s="47"/>
      <c r="L13" s="47"/>
      <c r="M13" s="47"/>
      <c r="N13" s="47"/>
      <c r="O13" s="47"/>
      <c r="P13" s="47"/>
      <c r="Q13" s="47"/>
      <c r="R13" s="47"/>
      <c r="S13" s="47"/>
      <c r="T13" s="47"/>
      <c r="U13" s="47"/>
      <c r="V13" s="47"/>
      <c r="W13" s="47"/>
      <c r="X13" s="47"/>
      <c r="Y13" s="47"/>
      <c r="Z13" s="47"/>
      <c r="AA13" s="47"/>
      <c r="AB13" s="49"/>
    </row>
    <row r="14" spans="1:29" x14ac:dyDescent="0.25">
      <c r="A14" s="42" t="s">
        <v>180</v>
      </c>
      <c r="B14" s="46" t="s">
        <v>278</v>
      </c>
      <c r="C14" s="47"/>
      <c r="D14" s="47"/>
      <c r="E14" s="47" t="s">
        <v>274</v>
      </c>
      <c r="F14" s="47"/>
      <c r="G14" s="47"/>
      <c r="H14" s="47"/>
      <c r="I14" s="47"/>
      <c r="J14" s="47"/>
      <c r="K14" s="47"/>
      <c r="L14" s="47"/>
      <c r="M14" s="47"/>
      <c r="N14" s="47"/>
      <c r="O14" s="47"/>
      <c r="P14" s="47"/>
      <c r="Q14" s="47"/>
      <c r="R14" s="47"/>
      <c r="S14" s="47"/>
      <c r="T14" s="47"/>
      <c r="U14" s="47"/>
      <c r="V14" s="47"/>
      <c r="W14" s="47"/>
      <c r="X14" s="47"/>
      <c r="Y14" s="47"/>
      <c r="Z14" s="47"/>
      <c r="AA14" s="47"/>
      <c r="AB14" s="49"/>
    </row>
    <row r="15" spans="1:29" x14ac:dyDescent="0.25">
      <c r="A15" s="30" t="s">
        <v>184</v>
      </c>
      <c r="B15" s="23" t="s">
        <v>278</v>
      </c>
      <c r="C15" s="5"/>
      <c r="D15" s="5"/>
      <c r="E15" s="5" t="s">
        <v>275</v>
      </c>
      <c r="F15" s="5"/>
      <c r="G15" s="5"/>
      <c r="H15" s="5"/>
      <c r="I15" s="5"/>
      <c r="J15" s="5"/>
      <c r="K15" s="5"/>
      <c r="L15" s="5"/>
      <c r="M15" s="5"/>
      <c r="N15" s="5"/>
      <c r="O15" s="5"/>
      <c r="P15" s="5"/>
      <c r="Q15" s="5"/>
      <c r="R15" s="5"/>
      <c r="S15" s="5"/>
      <c r="T15" s="5"/>
      <c r="U15" s="5"/>
      <c r="V15" s="5"/>
      <c r="W15" s="5"/>
      <c r="X15" s="5"/>
      <c r="Y15" s="5"/>
      <c r="Z15" s="5"/>
      <c r="AA15" s="5"/>
      <c r="AB15" s="9"/>
    </row>
    <row r="16" spans="1:29" x14ac:dyDescent="0.25">
      <c r="A16" s="30" t="s">
        <v>185</v>
      </c>
      <c r="B16" s="23" t="s">
        <v>278</v>
      </c>
      <c r="C16" s="5"/>
      <c r="D16" s="5"/>
      <c r="E16" s="5" t="s">
        <v>275</v>
      </c>
      <c r="F16" s="5"/>
      <c r="G16" s="5"/>
      <c r="H16" s="5"/>
      <c r="I16" s="5"/>
      <c r="J16" s="5"/>
      <c r="K16" s="5"/>
      <c r="L16" s="5"/>
      <c r="M16" s="5"/>
      <c r="N16" s="5"/>
      <c r="O16" s="5"/>
      <c r="P16" s="5"/>
      <c r="Q16" s="5"/>
      <c r="R16" s="5"/>
      <c r="S16" s="5"/>
      <c r="T16" s="5"/>
      <c r="U16" s="5"/>
      <c r="V16" s="5"/>
      <c r="W16" s="5"/>
      <c r="X16" s="5"/>
      <c r="Y16" s="5"/>
      <c r="Z16" s="5"/>
      <c r="AA16" s="5"/>
      <c r="AB16" s="9"/>
    </row>
    <row r="17" spans="1:28" x14ac:dyDescent="0.25">
      <c r="A17" s="30" t="s">
        <v>186</v>
      </c>
      <c r="B17" s="23" t="s">
        <v>278</v>
      </c>
      <c r="C17" s="5"/>
      <c r="D17" s="5"/>
      <c r="E17" s="5" t="s">
        <v>276</v>
      </c>
      <c r="F17" s="5"/>
      <c r="G17" s="5"/>
      <c r="H17" s="5"/>
      <c r="I17" s="5"/>
      <c r="J17" s="5"/>
      <c r="K17" s="5"/>
      <c r="L17" s="5"/>
      <c r="M17" s="5"/>
      <c r="N17" s="5"/>
      <c r="O17" s="5"/>
      <c r="P17" s="5"/>
      <c r="Q17" s="5"/>
      <c r="R17" s="5"/>
      <c r="S17" s="5"/>
      <c r="T17" s="5"/>
      <c r="U17" s="5"/>
      <c r="V17" s="5"/>
      <c r="W17" s="5"/>
      <c r="X17" s="5"/>
      <c r="Y17" s="5"/>
      <c r="Z17" s="5"/>
      <c r="AA17" s="5"/>
      <c r="AB17" s="9"/>
    </row>
    <row r="18" spans="1:28" x14ac:dyDescent="0.25">
      <c r="A18" s="42" t="s">
        <v>187</v>
      </c>
      <c r="B18" s="46" t="s">
        <v>278</v>
      </c>
      <c r="C18" s="47"/>
      <c r="D18" s="47"/>
      <c r="E18" s="47" t="s">
        <v>276</v>
      </c>
      <c r="F18" s="47"/>
      <c r="G18" s="47"/>
      <c r="H18" s="47"/>
      <c r="I18" s="47"/>
      <c r="J18" s="47"/>
      <c r="K18" s="47"/>
      <c r="L18" s="47"/>
      <c r="M18" s="47"/>
      <c r="N18" s="47"/>
      <c r="O18" s="47"/>
      <c r="P18" s="47"/>
      <c r="Q18" s="47"/>
      <c r="R18" s="47"/>
      <c r="S18" s="47"/>
      <c r="T18" s="47"/>
      <c r="U18" s="47"/>
      <c r="V18" s="47"/>
      <c r="W18" s="47"/>
      <c r="X18" s="47"/>
      <c r="Y18" s="47"/>
      <c r="Z18" s="47"/>
      <c r="AA18" s="47"/>
      <c r="AB18" s="49"/>
    </row>
    <row r="19" spans="1:28" x14ac:dyDescent="0.25">
      <c r="A19" s="30" t="s">
        <v>188</v>
      </c>
      <c r="B19" s="23" t="s">
        <v>282</v>
      </c>
      <c r="C19" s="5"/>
      <c r="D19" s="5"/>
      <c r="E19" s="5" t="s">
        <v>284</v>
      </c>
      <c r="F19" s="5"/>
      <c r="G19" s="5"/>
      <c r="H19" s="5"/>
      <c r="I19" s="5"/>
      <c r="J19" s="5"/>
      <c r="K19" s="5"/>
      <c r="L19" s="5"/>
      <c r="M19" s="5"/>
      <c r="N19" s="5"/>
      <c r="O19" s="5"/>
      <c r="P19" s="5"/>
      <c r="Q19" s="5"/>
      <c r="R19" s="5"/>
      <c r="S19" s="5"/>
      <c r="T19" s="5"/>
      <c r="U19" s="5"/>
      <c r="V19" s="5"/>
      <c r="W19" s="5"/>
      <c r="X19" s="5"/>
      <c r="Y19" s="5"/>
      <c r="Z19" s="5"/>
      <c r="AA19" s="5"/>
      <c r="AB19" s="9"/>
    </row>
    <row r="20" spans="1:28" x14ac:dyDescent="0.25">
      <c r="A20" s="42" t="s">
        <v>189</v>
      </c>
      <c r="B20" s="46" t="s">
        <v>278</v>
      </c>
      <c r="C20" s="47"/>
      <c r="D20" s="47"/>
      <c r="E20" s="47" t="s">
        <v>276</v>
      </c>
      <c r="F20" s="47"/>
      <c r="G20" s="47"/>
      <c r="H20" s="47"/>
      <c r="I20" s="47"/>
      <c r="J20" s="47"/>
      <c r="K20" s="47"/>
      <c r="L20" s="47"/>
      <c r="M20" s="47"/>
      <c r="N20" s="47"/>
      <c r="O20" s="47"/>
      <c r="P20" s="47"/>
      <c r="Q20" s="47"/>
      <c r="R20" s="47"/>
      <c r="S20" s="47"/>
      <c r="T20" s="47"/>
      <c r="U20" s="47"/>
      <c r="V20" s="47"/>
      <c r="W20" s="47"/>
      <c r="X20" s="47"/>
      <c r="Y20" s="47"/>
      <c r="Z20" s="47"/>
      <c r="AA20" s="47"/>
      <c r="AB20" s="49"/>
    </row>
    <row r="21" spans="1:28" x14ac:dyDescent="0.25">
      <c r="A21" s="42" t="s">
        <v>190</v>
      </c>
      <c r="B21" s="46" t="s">
        <v>278</v>
      </c>
      <c r="C21" s="47"/>
      <c r="D21" s="47"/>
      <c r="E21" s="47" t="s">
        <v>276</v>
      </c>
      <c r="F21" s="47"/>
      <c r="G21" s="47"/>
      <c r="H21" s="47"/>
      <c r="I21" s="47"/>
      <c r="J21" s="47"/>
      <c r="K21" s="47"/>
      <c r="L21" s="47"/>
      <c r="M21" s="47"/>
      <c r="N21" s="47"/>
      <c r="O21" s="47"/>
      <c r="P21" s="47"/>
      <c r="Q21" s="47"/>
      <c r="R21" s="47"/>
      <c r="S21" s="47"/>
      <c r="T21" s="47"/>
      <c r="U21" s="47"/>
      <c r="V21" s="47"/>
      <c r="W21" s="47"/>
      <c r="X21" s="47"/>
      <c r="Y21" s="47"/>
      <c r="Z21" s="47"/>
      <c r="AA21" s="47"/>
      <c r="AB21" s="49"/>
    </row>
    <row r="22" spans="1:28" x14ac:dyDescent="0.25">
      <c r="A22" s="42" t="s">
        <v>191</v>
      </c>
      <c r="B22" s="46" t="s">
        <v>285</v>
      </c>
      <c r="C22" s="47"/>
      <c r="D22" s="47"/>
      <c r="E22" s="47" t="s">
        <v>276</v>
      </c>
      <c r="F22" s="47"/>
      <c r="G22" s="47"/>
      <c r="H22" s="47"/>
      <c r="I22" s="47"/>
      <c r="J22" s="47"/>
      <c r="K22" s="47"/>
      <c r="L22" s="47"/>
      <c r="M22" s="47"/>
      <c r="N22" s="47"/>
      <c r="O22" s="47"/>
      <c r="P22" s="47"/>
      <c r="Q22" s="47"/>
      <c r="R22" s="47"/>
      <c r="S22" s="47"/>
      <c r="T22" s="47"/>
      <c r="U22" s="47"/>
      <c r="V22" s="47"/>
      <c r="W22" s="47"/>
      <c r="X22" s="47"/>
      <c r="Y22" s="47"/>
      <c r="Z22" s="47"/>
      <c r="AA22" s="47"/>
      <c r="AB22" s="49"/>
    </row>
    <row r="23" spans="1:28" x14ac:dyDescent="0.25">
      <c r="A23" s="42" t="s">
        <v>192</v>
      </c>
      <c r="B23" s="46" t="s">
        <v>280</v>
      </c>
      <c r="C23" s="47"/>
      <c r="D23" s="47"/>
      <c r="E23" s="47" t="s">
        <v>272</v>
      </c>
      <c r="F23" s="47"/>
      <c r="G23" s="47"/>
      <c r="H23" s="47"/>
      <c r="I23" s="47"/>
      <c r="J23" s="47"/>
      <c r="K23" s="47"/>
      <c r="L23" s="47"/>
      <c r="M23" s="47"/>
      <c r="N23" s="47"/>
      <c r="O23" s="47"/>
      <c r="P23" s="47"/>
      <c r="Q23" s="47"/>
      <c r="R23" s="47"/>
      <c r="S23" s="47"/>
      <c r="T23" s="47"/>
      <c r="U23" s="47"/>
      <c r="V23" s="47"/>
      <c r="W23" s="47"/>
      <c r="X23" s="47"/>
      <c r="Y23" s="47"/>
      <c r="Z23" s="47"/>
      <c r="AA23" s="47"/>
      <c r="AB23" s="49"/>
    </row>
    <row r="24" spans="1:28" x14ac:dyDescent="0.25">
      <c r="A24" s="42" t="s">
        <v>193</v>
      </c>
      <c r="B24" s="46" t="s">
        <v>278</v>
      </c>
      <c r="C24" s="47"/>
      <c r="D24" s="47"/>
      <c r="E24" s="47" t="s">
        <v>286</v>
      </c>
      <c r="F24" s="47"/>
      <c r="G24" s="47"/>
      <c r="H24" s="47"/>
      <c r="I24" s="47"/>
      <c r="J24" s="47"/>
      <c r="K24" s="47"/>
      <c r="L24" s="47"/>
      <c r="M24" s="47"/>
      <c r="N24" s="47"/>
      <c r="O24" s="47"/>
      <c r="P24" s="47"/>
      <c r="Q24" s="47"/>
      <c r="R24" s="47"/>
      <c r="S24" s="47"/>
      <c r="T24" s="47"/>
      <c r="U24" s="47"/>
      <c r="V24" s="47"/>
      <c r="W24" s="47"/>
      <c r="X24" s="47"/>
      <c r="Y24" s="47"/>
      <c r="Z24" s="47"/>
      <c r="AA24" s="47"/>
      <c r="AB24" s="49"/>
    </row>
    <row r="25" spans="1:28" x14ac:dyDescent="0.25">
      <c r="A25" s="42" t="s">
        <v>194</v>
      </c>
      <c r="B25" s="46" t="s">
        <v>288</v>
      </c>
      <c r="C25" s="47"/>
      <c r="D25" s="47"/>
      <c r="E25" s="47" t="s">
        <v>284</v>
      </c>
      <c r="F25" s="47"/>
      <c r="G25" s="47"/>
      <c r="H25" s="47"/>
      <c r="I25" s="47"/>
      <c r="J25" s="47"/>
      <c r="K25" s="47"/>
      <c r="L25" s="47"/>
      <c r="M25" s="47"/>
      <c r="N25" s="47"/>
      <c r="O25" s="47"/>
      <c r="P25" s="47"/>
      <c r="Q25" s="47"/>
      <c r="R25" s="47"/>
      <c r="S25" s="47"/>
      <c r="T25" s="47"/>
      <c r="U25" s="47"/>
      <c r="V25" s="47"/>
      <c r="W25" s="47"/>
      <c r="X25" s="47"/>
      <c r="Y25" s="47"/>
      <c r="Z25" s="47"/>
      <c r="AA25" s="47"/>
      <c r="AB25" s="49"/>
    </row>
    <row r="26" spans="1:28" x14ac:dyDescent="0.25">
      <c r="A26" s="42" t="s">
        <v>195</v>
      </c>
      <c r="B26" s="46" t="s">
        <v>280</v>
      </c>
      <c r="C26" s="47"/>
      <c r="D26" s="47"/>
      <c r="E26" s="47" t="s">
        <v>287</v>
      </c>
      <c r="F26" s="47"/>
      <c r="G26" s="47"/>
      <c r="H26" s="47"/>
      <c r="I26" s="47"/>
      <c r="J26" s="47"/>
      <c r="K26" s="47"/>
      <c r="L26" s="47"/>
      <c r="M26" s="47"/>
      <c r="N26" s="47"/>
      <c r="O26" s="47"/>
      <c r="P26" s="47"/>
      <c r="Q26" s="47"/>
      <c r="R26" s="47"/>
      <c r="S26" s="47"/>
      <c r="T26" s="47"/>
      <c r="U26" s="47"/>
      <c r="V26" s="47"/>
      <c r="W26" s="47"/>
      <c r="X26" s="47"/>
      <c r="Y26" s="47"/>
      <c r="Z26" s="47"/>
      <c r="AA26" s="47"/>
      <c r="AB26" s="49"/>
    </row>
    <row r="27" spans="1:28" x14ac:dyDescent="0.25">
      <c r="A27" s="42" t="s">
        <v>196</v>
      </c>
      <c r="B27" s="46" t="s">
        <v>282</v>
      </c>
      <c r="C27" s="47"/>
      <c r="D27" s="47"/>
      <c r="E27" s="47" t="s">
        <v>289</v>
      </c>
      <c r="F27" s="47"/>
      <c r="G27" s="47"/>
      <c r="H27" s="47"/>
      <c r="I27" s="47"/>
      <c r="J27" s="47"/>
      <c r="K27" s="47"/>
      <c r="L27" s="47"/>
      <c r="M27" s="47"/>
      <c r="N27" s="47"/>
      <c r="O27" s="47"/>
      <c r="P27" s="47"/>
      <c r="Q27" s="47"/>
      <c r="R27" s="47"/>
      <c r="S27" s="47"/>
      <c r="T27" s="47"/>
      <c r="U27" s="47"/>
      <c r="V27" s="47"/>
      <c r="W27" s="47"/>
      <c r="X27" s="47"/>
      <c r="Y27" s="47"/>
      <c r="Z27" s="47"/>
      <c r="AA27" s="47"/>
      <c r="AB27" s="49"/>
    </row>
    <row r="28" spans="1:28" x14ac:dyDescent="0.25">
      <c r="A28" s="30" t="s">
        <v>197</v>
      </c>
      <c r="B28" s="23" t="s">
        <v>282</v>
      </c>
      <c r="C28" s="5"/>
      <c r="D28" s="5"/>
      <c r="E28" s="5" t="s">
        <v>290</v>
      </c>
      <c r="F28" s="5"/>
      <c r="G28" s="5"/>
      <c r="H28" s="5"/>
      <c r="I28" s="5"/>
      <c r="J28" s="5"/>
      <c r="K28" s="5"/>
      <c r="L28" s="5"/>
      <c r="M28" s="5"/>
      <c r="N28" s="5"/>
      <c r="O28" s="5"/>
      <c r="P28" s="5"/>
      <c r="Q28" s="5"/>
      <c r="R28" s="5"/>
      <c r="S28" s="5"/>
      <c r="T28" s="5"/>
      <c r="U28" s="5"/>
      <c r="V28" s="5"/>
      <c r="W28" s="5"/>
      <c r="X28" s="5"/>
      <c r="Y28" s="5"/>
      <c r="Z28" s="5"/>
      <c r="AA28" s="5"/>
      <c r="AB28" s="9"/>
    </row>
    <row r="29" spans="1:28" x14ac:dyDescent="0.25">
      <c r="A29" s="30" t="s">
        <v>198</v>
      </c>
      <c r="B29" s="23" t="s">
        <v>280</v>
      </c>
      <c r="C29" s="5"/>
      <c r="D29" s="5"/>
      <c r="E29" s="5" t="s">
        <v>291</v>
      </c>
      <c r="F29" s="5"/>
      <c r="G29" s="5"/>
      <c r="H29" s="5"/>
      <c r="I29" s="5"/>
      <c r="J29" s="5"/>
      <c r="K29" s="5"/>
      <c r="L29" s="5"/>
      <c r="M29" s="5"/>
      <c r="N29" s="5"/>
      <c r="O29" s="5"/>
      <c r="P29" s="5"/>
      <c r="Q29" s="5"/>
      <c r="R29" s="5"/>
      <c r="S29" s="5"/>
      <c r="T29" s="5"/>
      <c r="U29" s="5"/>
      <c r="V29" s="5"/>
      <c r="W29" s="5"/>
      <c r="X29" s="5"/>
      <c r="Y29" s="5"/>
      <c r="Z29" s="5"/>
      <c r="AA29" s="5"/>
      <c r="AB29" s="9"/>
    </row>
    <row r="30" spans="1:28" x14ac:dyDescent="0.25">
      <c r="A30" s="30" t="s">
        <v>199</v>
      </c>
      <c r="B30" s="23" t="s">
        <v>282</v>
      </c>
      <c r="C30" s="5"/>
      <c r="D30" s="5"/>
      <c r="E30" s="5" t="s">
        <v>291</v>
      </c>
      <c r="F30" s="5"/>
      <c r="G30" s="5"/>
      <c r="H30" s="5"/>
      <c r="I30" s="5"/>
      <c r="J30" s="5"/>
      <c r="K30" s="5"/>
      <c r="L30" s="5"/>
      <c r="M30" s="5"/>
      <c r="N30" s="5"/>
      <c r="O30" s="5"/>
      <c r="P30" s="5"/>
      <c r="Q30" s="5"/>
      <c r="R30" s="5"/>
      <c r="S30" s="5"/>
      <c r="T30" s="5"/>
      <c r="U30" s="5"/>
      <c r="V30" s="5"/>
      <c r="W30" s="5"/>
      <c r="X30" s="5"/>
      <c r="Y30" s="5"/>
      <c r="Z30" s="5"/>
      <c r="AA30" s="5"/>
      <c r="AB30" s="9"/>
    </row>
    <row r="31" spans="1:28" x14ac:dyDescent="0.25">
      <c r="A31" s="30" t="s">
        <v>200</v>
      </c>
      <c r="B31" s="23" t="s">
        <v>282</v>
      </c>
      <c r="C31" s="5"/>
      <c r="D31" s="5"/>
      <c r="E31" s="5" t="s">
        <v>270</v>
      </c>
      <c r="F31" s="5"/>
      <c r="G31" s="5"/>
      <c r="H31" s="5"/>
      <c r="I31" s="5"/>
      <c r="J31" s="5"/>
      <c r="K31" s="5"/>
      <c r="L31" s="5"/>
      <c r="M31" s="5"/>
      <c r="N31" s="5"/>
      <c r="O31" s="5"/>
      <c r="P31" s="5"/>
      <c r="Q31" s="5"/>
      <c r="R31" s="5"/>
      <c r="S31" s="5"/>
      <c r="T31" s="5"/>
      <c r="U31" s="5"/>
      <c r="V31" s="5"/>
      <c r="W31" s="5"/>
      <c r="X31" s="5"/>
      <c r="Y31" s="5"/>
      <c r="Z31" s="5"/>
      <c r="AA31" s="5"/>
      <c r="AB31" s="9"/>
    </row>
    <row r="32" spans="1:28" x14ac:dyDescent="0.25">
      <c r="A32" s="30" t="s">
        <v>201</v>
      </c>
      <c r="B32" s="23" t="s">
        <v>297</v>
      </c>
      <c r="C32" s="5"/>
      <c r="D32" s="5"/>
      <c r="E32" s="5" t="s">
        <v>270</v>
      </c>
      <c r="F32" s="5"/>
      <c r="G32" s="5"/>
      <c r="H32" s="5"/>
      <c r="I32" s="5"/>
      <c r="J32" s="5"/>
      <c r="K32" s="5"/>
      <c r="L32" s="5"/>
      <c r="M32" s="5"/>
      <c r="N32" s="5"/>
      <c r="O32" s="5"/>
      <c r="P32" s="5"/>
      <c r="Q32" s="5"/>
      <c r="R32" s="5"/>
      <c r="S32" s="5"/>
      <c r="T32" s="5"/>
      <c r="U32" s="5"/>
      <c r="V32" s="5"/>
      <c r="W32" s="5"/>
      <c r="X32" s="5"/>
      <c r="Y32" s="5"/>
      <c r="Z32" s="5"/>
      <c r="AA32" s="5"/>
      <c r="AB32" s="9"/>
    </row>
    <row r="33" spans="1:28" x14ac:dyDescent="0.25">
      <c r="A33" s="30" t="s">
        <v>202</v>
      </c>
      <c r="B33" s="23" t="s">
        <v>298</v>
      </c>
      <c r="C33" s="5"/>
      <c r="D33" s="5"/>
      <c r="E33" s="5" t="s">
        <v>292</v>
      </c>
      <c r="F33" s="5"/>
      <c r="G33" s="5"/>
      <c r="H33" s="5"/>
      <c r="I33" s="5"/>
      <c r="J33" s="5"/>
      <c r="K33" s="5"/>
      <c r="L33" s="5"/>
      <c r="M33" s="5"/>
      <c r="N33" s="5"/>
      <c r="O33" s="5"/>
      <c r="P33" s="5"/>
      <c r="Q33" s="5"/>
      <c r="R33" s="5"/>
      <c r="S33" s="5"/>
      <c r="T33" s="5"/>
      <c r="U33" s="5"/>
      <c r="V33" s="5"/>
      <c r="W33" s="5"/>
      <c r="X33" s="5"/>
      <c r="Y33" s="5"/>
      <c r="Z33" s="5"/>
      <c r="AA33" s="5"/>
      <c r="AB33" s="9"/>
    </row>
    <row r="34" spans="1:28" x14ac:dyDescent="0.25">
      <c r="A34" s="30" t="s">
        <v>203</v>
      </c>
      <c r="B34" s="23" t="s">
        <v>299</v>
      </c>
      <c r="C34" s="5"/>
      <c r="D34" s="5"/>
      <c r="E34" s="5" t="s">
        <v>270</v>
      </c>
      <c r="F34" s="5"/>
      <c r="G34" s="5"/>
      <c r="H34" s="5"/>
      <c r="I34" s="5"/>
      <c r="J34" s="5"/>
      <c r="K34" s="5"/>
      <c r="L34" s="5"/>
      <c r="M34" s="5"/>
      <c r="N34" s="5"/>
      <c r="O34" s="5"/>
      <c r="P34" s="5"/>
      <c r="Q34" s="5"/>
      <c r="R34" s="5"/>
      <c r="S34" s="5"/>
      <c r="T34" s="5"/>
      <c r="U34" s="5"/>
      <c r="V34" s="5"/>
      <c r="W34" s="5"/>
      <c r="X34" s="5"/>
      <c r="Y34" s="5"/>
      <c r="Z34" s="5"/>
      <c r="AA34" s="5"/>
      <c r="AB34" s="9"/>
    </row>
    <row r="35" spans="1:28" x14ac:dyDescent="0.25">
      <c r="A35" s="30" t="s">
        <v>204</v>
      </c>
      <c r="B35" s="23" t="s">
        <v>300</v>
      </c>
      <c r="C35" s="5"/>
      <c r="D35" s="5"/>
      <c r="E35" s="5" t="s">
        <v>270</v>
      </c>
      <c r="F35" s="5"/>
      <c r="G35" s="5"/>
      <c r="H35" s="5"/>
      <c r="I35" s="5"/>
      <c r="J35" s="5"/>
      <c r="K35" s="5"/>
      <c r="L35" s="5"/>
      <c r="M35" s="5"/>
      <c r="N35" s="5"/>
      <c r="O35" s="5"/>
      <c r="P35" s="5"/>
      <c r="Q35" s="5"/>
      <c r="R35" s="5"/>
      <c r="S35" s="5"/>
      <c r="T35" s="5"/>
      <c r="U35" s="5"/>
      <c r="V35" s="5"/>
      <c r="W35" s="5"/>
      <c r="X35" s="5"/>
      <c r="Y35" s="5"/>
      <c r="Z35" s="5"/>
      <c r="AA35" s="5"/>
      <c r="AB35" s="9"/>
    </row>
    <row r="36" spans="1:28" x14ac:dyDescent="0.25">
      <c r="A36" s="30" t="s">
        <v>205</v>
      </c>
      <c r="B36" s="23" t="s">
        <v>288</v>
      </c>
      <c r="C36" s="5"/>
      <c r="D36" s="5"/>
      <c r="E36" s="5" t="s">
        <v>287</v>
      </c>
      <c r="F36" s="5"/>
      <c r="G36" s="5"/>
      <c r="H36" s="5"/>
      <c r="I36" s="5"/>
      <c r="J36" s="5"/>
      <c r="K36" s="5"/>
      <c r="L36" s="5"/>
      <c r="M36" s="5"/>
      <c r="N36" s="5"/>
      <c r="O36" s="5"/>
      <c r="P36" s="5"/>
      <c r="Q36" s="5"/>
      <c r="R36" s="5"/>
      <c r="S36" s="5"/>
      <c r="T36" s="5"/>
      <c r="U36" s="5"/>
      <c r="V36" s="5"/>
      <c r="W36" s="5"/>
      <c r="X36" s="5"/>
      <c r="Y36" s="5"/>
      <c r="Z36" s="5"/>
      <c r="AA36" s="5"/>
      <c r="AB36" s="9"/>
    </row>
    <row r="37" spans="1:28" x14ac:dyDescent="0.25">
      <c r="A37" s="30" t="s">
        <v>206</v>
      </c>
      <c r="B37" s="23" t="s">
        <v>279</v>
      </c>
      <c r="C37" s="5"/>
      <c r="D37" s="5"/>
      <c r="E37" s="5" t="s">
        <v>270</v>
      </c>
      <c r="F37" s="5"/>
      <c r="G37" s="5"/>
      <c r="H37" s="5"/>
      <c r="I37" s="5"/>
      <c r="J37" s="5"/>
      <c r="K37" s="5"/>
      <c r="L37" s="5"/>
      <c r="M37" s="5"/>
      <c r="N37" s="5"/>
      <c r="O37" s="5"/>
      <c r="P37" s="5"/>
      <c r="Q37" s="5"/>
      <c r="R37" s="5"/>
      <c r="S37" s="5"/>
      <c r="T37" s="5"/>
      <c r="U37" s="5"/>
      <c r="V37" s="5"/>
      <c r="W37" s="5"/>
      <c r="X37" s="5"/>
      <c r="Y37" s="5"/>
      <c r="Z37" s="5"/>
      <c r="AA37" s="5"/>
      <c r="AB37" s="9"/>
    </row>
    <row r="38" spans="1:28" x14ac:dyDescent="0.25">
      <c r="A38" s="42" t="s">
        <v>207</v>
      </c>
      <c r="B38" s="46" t="s">
        <v>282</v>
      </c>
      <c r="C38" s="47"/>
      <c r="D38" s="47"/>
      <c r="E38" s="47" t="s">
        <v>284</v>
      </c>
      <c r="F38" s="47"/>
      <c r="G38" s="47"/>
      <c r="H38" s="47"/>
      <c r="I38" s="47"/>
      <c r="J38" s="47"/>
      <c r="K38" s="47"/>
      <c r="L38" s="47"/>
      <c r="M38" s="47"/>
      <c r="N38" s="47"/>
      <c r="O38" s="47"/>
      <c r="P38" s="47"/>
      <c r="Q38" s="47"/>
      <c r="R38" s="47"/>
      <c r="S38" s="47"/>
      <c r="T38" s="47"/>
      <c r="U38" s="47"/>
      <c r="V38" s="47"/>
      <c r="W38" s="47"/>
      <c r="X38" s="47"/>
      <c r="Y38" s="47"/>
      <c r="Z38" s="47"/>
      <c r="AA38" s="47"/>
      <c r="AB38" s="49"/>
    </row>
    <row r="39" spans="1:28" x14ac:dyDescent="0.25">
      <c r="A39" s="30" t="s">
        <v>208</v>
      </c>
      <c r="B39" s="23" t="s">
        <v>279</v>
      </c>
      <c r="C39" s="5"/>
      <c r="D39" s="5"/>
      <c r="E39" s="5" t="s">
        <v>293</v>
      </c>
      <c r="F39" s="5"/>
      <c r="G39" s="5"/>
      <c r="H39" s="5"/>
      <c r="I39" s="5"/>
      <c r="J39" s="5"/>
      <c r="K39" s="5"/>
      <c r="L39" s="5"/>
      <c r="M39" s="5"/>
      <c r="N39" s="5"/>
      <c r="O39" s="5"/>
      <c r="P39" s="5"/>
      <c r="Q39" s="5"/>
      <c r="R39" s="5"/>
      <c r="S39" s="5"/>
      <c r="T39" s="5"/>
      <c r="U39" s="5"/>
      <c r="V39" s="5"/>
      <c r="W39" s="5"/>
      <c r="X39" s="5"/>
      <c r="Y39" s="5"/>
      <c r="Z39" s="5"/>
      <c r="AA39" s="5"/>
      <c r="AB39" s="9"/>
    </row>
    <row r="40" spans="1:28" x14ac:dyDescent="0.25">
      <c r="A40" s="42" t="s">
        <v>209</v>
      </c>
      <c r="B40" s="46" t="s">
        <v>288</v>
      </c>
      <c r="C40" s="47"/>
      <c r="D40" s="47"/>
      <c r="E40" s="47" t="s">
        <v>294</v>
      </c>
      <c r="F40" s="47"/>
      <c r="G40" s="47"/>
      <c r="H40" s="47"/>
      <c r="I40" s="47"/>
      <c r="J40" s="47"/>
      <c r="K40" s="47"/>
      <c r="L40" s="47"/>
      <c r="M40" s="47"/>
      <c r="N40" s="47"/>
      <c r="O40" s="47"/>
      <c r="P40" s="47"/>
      <c r="Q40" s="47"/>
      <c r="R40" s="47"/>
      <c r="S40" s="47"/>
      <c r="T40" s="47"/>
      <c r="U40" s="47"/>
      <c r="V40" s="47"/>
      <c r="W40" s="47"/>
      <c r="X40" s="47"/>
      <c r="Y40" s="47"/>
      <c r="Z40" s="47"/>
      <c r="AA40" s="47"/>
      <c r="AB40" s="49"/>
    </row>
    <row r="41" spans="1:28" x14ac:dyDescent="0.25">
      <c r="A41" s="30" t="s">
        <v>210</v>
      </c>
      <c r="B41" s="23" t="s">
        <v>301</v>
      </c>
      <c r="C41" s="5"/>
      <c r="D41" s="5"/>
      <c r="E41" s="5" t="s">
        <v>270</v>
      </c>
      <c r="F41" s="5"/>
      <c r="G41" s="5"/>
      <c r="H41" s="5"/>
      <c r="I41" s="5"/>
      <c r="J41" s="5"/>
      <c r="K41" s="5"/>
      <c r="L41" s="5"/>
      <c r="M41" s="5"/>
      <c r="N41" s="5"/>
      <c r="O41" s="5"/>
      <c r="P41" s="5"/>
      <c r="Q41" s="5"/>
      <c r="R41" s="5"/>
      <c r="S41" s="5"/>
      <c r="T41" s="5"/>
      <c r="U41" s="5"/>
      <c r="V41" s="5"/>
      <c r="W41" s="5"/>
      <c r="X41" s="5"/>
      <c r="Y41" s="5"/>
      <c r="Z41" s="5"/>
      <c r="AA41" s="5"/>
      <c r="AB41" s="9"/>
    </row>
    <row r="42" spans="1:28" x14ac:dyDescent="0.25">
      <c r="A42" s="42" t="s">
        <v>211</v>
      </c>
      <c r="B42" s="46" t="s">
        <v>297</v>
      </c>
      <c r="C42" s="47"/>
      <c r="D42" s="47"/>
      <c r="E42" s="47" t="s">
        <v>295</v>
      </c>
      <c r="F42" s="47"/>
      <c r="G42" s="47"/>
      <c r="H42" s="47"/>
      <c r="I42" s="47"/>
      <c r="J42" s="47"/>
      <c r="K42" s="47"/>
      <c r="L42" s="47"/>
      <c r="M42" s="47"/>
      <c r="N42" s="47"/>
      <c r="O42" s="47"/>
      <c r="P42" s="47"/>
      <c r="Q42" s="47"/>
      <c r="R42" s="47"/>
      <c r="S42" s="47"/>
      <c r="T42" s="47"/>
      <c r="U42" s="47"/>
      <c r="V42" s="47"/>
      <c r="W42" s="47"/>
      <c r="X42" s="47"/>
      <c r="Y42" s="47"/>
      <c r="Z42" s="47"/>
      <c r="AA42" s="47"/>
      <c r="AB42" s="49"/>
    </row>
    <row r="43" spans="1:28" x14ac:dyDescent="0.25">
      <c r="A43" s="30" t="s">
        <v>212</v>
      </c>
      <c r="B43" s="23" t="s">
        <v>279</v>
      </c>
      <c r="C43" s="5"/>
      <c r="D43" s="5"/>
      <c r="E43" s="5" t="s">
        <v>296</v>
      </c>
      <c r="F43" s="5"/>
      <c r="G43" s="5"/>
      <c r="H43" s="5"/>
      <c r="I43" s="5"/>
      <c r="J43" s="5"/>
      <c r="K43" s="5"/>
      <c r="L43" s="5"/>
      <c r="M43" s="5"/>
      <c r="N43" s="5"/>
      <c r="O43" s="5"/>
      <c r="P43" s="5"/>
      <c r="Q43" s="5"/>
      <c r="R43" s="5"/>
      <c r="S43" s="5"/>
      <c r="T43" s="5"/>
      <c r="U43" s="5"/>
      <c r="V43" s="5"/>
      <c r="W43" s="5"/>
      <c r="X43" s="5"/>
      <c r="Y43" s="5"/>
      <c r="Z43" s="5"/>
      <c r="AA43" s="5"/>
      <c r="AB43" s="9"/>
    </row>
    <row r="44" spans="1:28" x14ac:dyDescent="0.25">
      <c r="A44" s="30" t="s">
        <v>350</v>
      </c>
    </row>
    <row r="45" spans="1:28" x14ac:dyDescent="0.25">
      <c r="A45" s="30" t="s">
        <v>351</v>
      </c>
    </row>
    <row r="46" spans="1:28" x14ac:dyDescent="0.25">
      <c r="A46" s="30" t="s">
        <v>352</v>
      </c>
    </row>
    <row r="47" spans="1:28" x14ac:dyDescent="0.25">
      <c r="A47" s="30" t="s">
        <v>353</v>
      </c>
    </row>
    <row r="48" spans="1:28" x14ac:dyDescent="0.25">
      <c r="A48" s="30" t="s">
        <v>354</v>
      </c>
    </row>
    <row r="49" spans="1:1" x14ac:dyDescent="0.25">
      <c r="A49" s="30" t="s">
        <v>355</v>
      </c>
    </row>
    <row r="50" spans="1:1" x14ac:dyDescent="0.25">
      <c r="A50" s="30" t="s">
        <v>356</v>
      </c>
    </row>
    <row r="51" spans="1:1" x14ac:dyDescent="0.25">
      <c r="A51" s="30" t="s">
        <v>358</v>
      </c>
    </row>
    <row r="52" spans="1:1" x14ac:dyDescent="0.25">
      <c r="A52" s="30" t="s">
        <v>359</v>
      </c>
    </row>
    <row r="53" spans="1:1" x14ac:dyDescent="0.25">
      <c r="A53" s="30" t="s">
        <v>360</v>
      </c>
    </row>
    <row r="54" spans="1:1" x14ac:dyDescent="0.25">
      <c r="A54" s="30" t="s">
        <v>361</v>
      </c>
    </row>
    <row r="55" spans="1:1" x14ac:dyDescent="0.25">
      <c r="A55" s="30" t="s">
        <v>362</v>
      </c>
    </row>
    <row r="56" spans="1:1" x14ac:dyDescent="0.25">
      <c r="A56" s="30" t="s">
        <v>363</v>
      </c>
    </row>
    <row r="57" spans="1:1" x14ac:dyDescent="0.25">
      <c r="A57" s="30" t="s">
        <v>364</v>
      </c>
    </row>
    <row r="58" spans="1:1" x14ac:dyDescent="0.25">
      <c r="A58" s="30" t="s">
        <v>365</v>
      </c>
    </row>
    <row r="59" spans="1:1" x14ac:dyDescent="0.25">
      <c r="A59" s="30" t="s">
        <v>366</v>
      </c>
    </row>
    <row r="60" spans="1:1" x14ac:dyDescent="0.25">
      <c r="A60" s="30" t="s">
        <v>367</v>
      </c>
    </row>
    <row r="61" spans="1:1" x14ac:dyDescent="0.25">
      <c r="A61" s="30" t="s">
        <v>368</v>
      </c>
    </row>
    <row r="62" spans="1:1" x14ac:dyDescent="0.25">
      <c r="A62" s="30" t="s">
        <v>369</v>
      </c>
    </row>
    <row r="63" spans="1:1" x14ac:dyDescent="0.25">
      <c r="A63" s="30" t="s">
        <v>370</v>
      </c>
    </row>
    <row r="64" spans="1:1" x14ac:dyDescent="0.25">
      <c r="A64" s="30" t="s">
        <v>371</v>
      </c>
    </row>
    <row r="65" spans="1:1" x14ac:dyDescent="0.25">
      <c r="A65" s="30" t="s">
        <v>372</v>
      </c>
    </row>
    <row r="66" spans="1:1" x14ac:dyDescent="0.25">
      <c r="A66" s="30" t="s">
        <v>373</v>
      </c>
    </row>
    <row r="67" spans="1:1" x14ac:dyDescent="0.25">
      <c r="A67" s="29" t="s">
        <v>377</v>
      </c>
    </row>
    <row r="68" spans="1:1" x14ac:dyDescent="0.25">
      <c r="A68" s="29" t="s">
        <v>378</v>
      </c>
    </row>
    <row r="69" spans="1:1" x14ac:dyDescent="0.25">
      <c r="A69" s="29" t="s">
        <v>379</v>
      </c>
    </row>
    <row r="70" spans="1:1" x14ac:dyDescent="0.25">
      <c r="A70" s="29" t="s">
        <v>380</v>
      </c>
    </row>
    <row r="71" spans="1:1" x14ac:dyDescent="0.25">
      <c r="A71" s="29" t="s">
        <v>381</v>
      </c>
    </row>
  </sheetData>
  <pageMargins left="0.70866141732283472" right="0.70866141732283472" top="0.74803149606299213" bottom="0.74803149606299213" header="0.31496062992125984" footer="0.31496062992125984"/>
  <pageSetup scale="4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B70D7-76FE-4F00-989A-01DFA78375BF}">
  <sheetPr>
    <pageSetUpPr fitToPage="1"/>
  </sheetPr>
  <dimension ref="A1:Q27"/>
  <sheetViews>
    <sheetView topLeftCell="A10" workbookViewId="0">
      <selection activeCell="Q33" sqref="Q33"/>
    </sheetView>
  </sheetViews>
  <sheetFormatPr defaultRowHeight="15" x14ac:dyDescent="0.25"/>
  <cols>
    <col min="1" max="1" width="19.5703125" customWidth="1"/>
    <col min="2" max="2" width="9.5703125" customWidth="1"/>
    <col min="3" max="3" width="10" customWidth="1"/>
    <col min="4" max="4" width="8.42578125" customWidth="1"/>
    <col min="5" max="5" width="6.42578125" customWidth="1"/>
    <col min="6" max="6" width="4.85546875" customWidth="1"/>
    <col min="7" max="7" width="10.5703125" customWidth="1"/>
    <col min="8" max="8" width="8.5703125" customWidth="1"/>
    <col min="9" max="9" width="6.140625" customWidth="1"/>
    <col min="13" max="13" width="10" customWidth="1"/>
    <col min="14" max="14" width="14.5703125" customWidth="1"/>
    <col min="15" max="15" width="8.7109375" customWidth="1"/>
    <col min="16" max="16" width="5.5703125" customWidth="1"/>
    <col min="17" max="17" width="91.7109375" customWidth="1"/>
  </cols>
  <sheetData>
    <row r="1" spans="1:17" x14ac:dyDescent="0.25">
      <c r="A1" s="56" t="s">
        <v>468</v>
      </c>
    </row>
    <row r="2" spans="1:17" x14ac:dyDescent="0.25">
      <c r="A2" s="24" t="s">
        <v>423</v>
      </c>
      <c r="B2" s="24" t="s">
        <v>424</v>
      </c>
      <c r="C2" s="24" t="s">
        <v>425</v>
      </c>
      <c r="D2" s="24" t="s">
        <v>426</v>
      </c>
      <c r="E2" s="24" t="s">
        <v>427</v>
      </c>
      <c r="F2" s="24" t="s">
        <v>428</v>
      </c>
      <c r="G2" s="24" t="s">
        <v>1</v>
      </c>
      <c r="H2" s="24" t="s">
        <v>430</v>
      </c>
      <c r="I2" s="24" t="s">
        <v>311</v>
      </c>
      <c r="J2" s="24" t="s">
        <v>431</v>
      </c>
      <c r="K2" s="24" t="s">
        <v>432</v>
      </c>
      <c r="L2" s="24" t="s">
        <v>433</v>
      </c>
      <c r="M2" s="24" t="s">
        <v>434</v>
      </c>
      <c r="N2" s="24" t="s">
        <v>435</v>
      </c>
      <c r="O2" s="24" t="s">
        <v>436</v>
      </c>
      <c r="P2" s="24" t="s">
        <v>419</v>
      </c>
      <c r="Q2" s="24" t="s">
        <v>437</v>
      </c>
    </row>
    <row r="3" spans="1:17" ht="30" x14ac:dyDescent="0.25">
      <c r="A3" s="6" t="s">
        <v>438</v>
      </c>
      <c r="B3" s="6" t="s">
        <v>439</v>
      </c>
      <c r="C3" s="6" t="s">
        <v>337</v>
      </c>
      <c r="D3" s="6">
        <v>0</v>
      </c>
      <c r="E3" s="6">
        <v>1</v>
      </c>
      <c r="F3" s="6" t="s">
        <v>440</v>
      </c>
      <c r="G3" s="6">
        <v>2022</v>
      </c>
      <c r="H3" s="6" t="s">
        <v>441</v>
      </c>
      <c r="I3" s="6">
        <v>10</v>
      </c>
      <c r="J3" s="6">
        <v>442034</v>
      </c>
      <c r="K3" s="6">
        <v>5412826</v>
      </c>
      <c r="L3" s="6">
        <v>449</v>
      </c>
      <c r="M3" s="6" t="s">
        <v>442</v>
      </c>
      <c r="N3" s="6">
        <v>6.1</v>
      </c>
      <c r="O3" s="6">
        <v>115</v>
      </c>
      <c r="P3" s="6">
        <v>-46</v>
      </c>
      <c r="Q3" s="50" t="s">
        <v>443</v>
      </c>
    </row>
    <row r="4" spans="1:17" x14ac:dyDescent="0.25">
      <c r="A4" s="6" t="s">
        <v>438</v>
      </c>
      <c r="B4" s="6" t="s">
        <v>439</v>
      </c>
      <c r="C4" s="6" t="s">
        <v>338</v>
      </c>
      <c r="D4" s="6">
        <v>1</v>
      </c>
      <c r="E4" s="6">
        <v>2</v>
      </c>
      <c r="F4" s="6" t="s">
        <v>440</v>
      </c>
      <c r="G4" s="6">
        <v>2022</v>
      </c>
      <c r="H4" s="6" t="s">
        <v>441</v>
      </c>
      <c r="I4" s="6">
        <v>10</v>
      </c>
      <c r="J4" s="6">
        <v>442034</v>
      </c>
      <c r="K4" s="6">
        <v>5412826</v>
      </c>
      <c r="L4" s="6">
        <v>449</v>
      </c>
      <c r="M4" s="6" t="s">
        <v>442</v>
      </c>
      <c r="N4" s="6">
        <v>6.1</v>
      </c>
      <c r="O4" s="6">
        <v>115</v>
      </c>
      <c r="P4" s="6">
        <v>-46</v>
      </c>
      <c r="Q4" s="6" t="s">
        <v>444</v>
      </c>
    </row>
    <row r="5" spans="1:17" ht="30" x14ac:dyDescent="0.25">
      <c r="A5" s="6" t="s">
        <v>438</v>
      </c>
      <c r="B5" s="6" t="s">
        <v>439</v>
      </c>
      <c r="C5" s="6" t="s">
        <v>339</v>
      </c>
      <c r="D5" s="6">
        <v>2</v>
      </c>
      <c r="E5" s="6">
        <v>3</v>
      </c>
      <c r="F5" s="6" t="s">
        <v>440</v>
      </c>
      <c r="G5" s="6">
        <v>2022</v>
      </c>
      <c r="H5" s="6" t="s">
        <v>441</v>
      </c>
      <c r="I5" s="6">
        <v>10</v>
      </c>
      <c r="J5" s="6">
        <v>442034</v>
      </c>
      <c r="K5" s="6">
        <v>5412826</v>
      </c>
      <c r="L5" s="6">
        <v>449</v>
      </c>
      <c r="M5" s="6" t="s">
        <v>445</v>
      </c>
      <c r="N5" s="6">
        <v>6.1</v>
      </c>
      <c r="O5" s="6">
        <v>115</v>
      </c>
      <c r="P5" s="6">
        <v>-46</v>
      </c>
      <c r="Q5" s="50" t="s">
        <v>446</v>
      </c>
    </row>
    <row r="6" spans="1:17" x14ac:dyDescent="0.25">
      <c r="A6" s="6" t="s">
        <v>438</v>
      </c>
      <c r="B6" s="6" t="s">
        <v>439</v>
      </c>
      <c r="C6" s="6" t="s">
        <v>340</v>
      </c>
      <c r="D6" s="6">
        <v>3</v>
      </c>
      <c r="E6" s="6">
        <v>4</v>
      </c>
      <c r="F6" s="6" t="s">
        <v>440</v>
      </c>
      <c r="G6" s="6">
        <v>2022</v>
      </c>
      <c r="H6" s="6" t="s">
        <v>441</v>
      </c>
      <c r="I6" s="6">
        <v>10</v>
      </c>
      <c r="J6" s="6">
        <v>442034</v>
      </c>
      <c r="K6" s="6">
        <v>5412826</v>
      </c>
      <c r="L6" s="6">
        <v>449</v>
      </c>
      <c r="M6" s="6"/>
      <c r="N6" s="6">
        <v>6.1</v>
      </c>
      <c r="O6" s="6">
        <v>115</v>
      </c>
      <c r="P6" s="6">
        <v>-46</v>
      </c>
      <c r="Q6" s="6"/>
    </row>
    <row r="7" spans="1:17" x14ac:dyDescent="0.25">
      <c r="A7" s="6" t="s">
        <v>438</v>
      </c>
      <c r="B7" s="6" t="s">
        <v>439</v>
      </c>
      <c r="C7" s="6" t="s">
        <v>341</v>
      </c>
      <c r="D7" s="6">
        <v>4</v>
      </c>
      <c r="E7" s="6">
        <v>5</v>
      </c>
      <c r="F7" s="6" t="s">
        <v>440</v>
      </c>
      <c r="G7" s="6">
        <v>2022</v>
      </c>
      <c r="H7" s="6" t="s">
        <v>441</v>
      </c>
      <c r="I7" s="6">
        <v>10</v>
      </c>
      <c r="J7" s="6">
        <v>442034</v>
      </c>
      <c r="K7" s="6">
        <v>5412826</v>
      </c>
      <c r="L7" s="6">
        <v>449</v>
      </c>
      <c r="M7" s="6"/>
      <c r="N7" s="6">
        <v>6.1</v>
      </c>
      <c r="O7" s="6">
        <v>115</v>
      </c>
      <c r="P7" s="6">
        <v>-46</v>
      </c>
      <c r="Q7" s="6"/>
    </row>
    <row r="8" spans="1:17" x14ac:dyDescent="0.25">
      <c r="A8" s="6" t="s">
        <v>438</v>
      </c>
      <c r="B8" s="6" t="s">
        <v>439</v>
      </c>
      <c r="C8" s="6" t="s">
        <v>447</v>
      </c>
      <c r="D8" s="6">
        <v>5</v>
      </c>
      <c r="E8" s="6">
        <v>6.1</v>
      </c>
      <c r="F8" s="6" t="s">
        <v>440</v>
      </c>
      <c r="G8" s="6">
        <v>2022</v>
      </c>
      <c r="H8" s="6" t="s">
        <v>441</v>
      </c>
      <c r="I8" s="6">
        <v>10</v>
      </c>
      <c r="J8" s="6">
        <v>442034</v>
      </c>
      <c r="K8" s="6">
        <v>5412826</v>
      </c>
      <c r="L8" s="6">
        <v>449</v>
      </c>
      <c r="M8" s="6"/>
      <c r="N8" s="6">
        <v>6.1</v>
      </c>
      <c r="O8" s="6">
        <v>115</v>
      </c>
      <c r="P8" s="6">
        <v>-46</v>
      </c>
      <c r="Q8" s="6"/>
    </row>
    <row r="9" spans="1:17" ht="45" x14ac:dyDescent="0.25">
      <c r="A9" s="6" t="s">
        <v>438</v>
      </c>
      <c r="B9" s="6" t="s">
        <v>448</v>
      </c>
      <c r="C9" s="6" t="s">
        <v>342</v>
      </c>
      <c r="D9" s="6">
        <v>0</v>
      </c>
      <c r="E9" s="6">
        <v>1</v>
      </c>
      <c r="F9" s="6" t="s">
        <v>440</v>
      </c>
      <c r="G9" s="6">
        <v>2022</v>
      </c>
      <c r="H9" s="6" t="s">
        <v>441</v>
      </c>
      <c r="I9" s="6">
        <v>10</v>
      </c>
      <c r="J9" s="6">
        <v>442036</v>
      </c>
      <c r="K9" s="6">
        <v>5412832</v>
      </c>
      <c r="L9" s="6">
        <v>450</v>
      </c>
      <c r="M9" s="6" t="s">
        <v>449</v>
      </c>
      <c r="N9" s="6">
        <v>3.15</v>
      </c>
      <c r="O9" s="6">
        <v>160</v>
      </c>
      <c r="P9" s="6">
        <v>-50</v>
      </c>
      <c r="Q9" s="50" t="s">
        <v>450</v>
      </c>
    </row>
    <row r="10" spans="1:17" x14ac:dyDescent="0.25">
      <c r="A10" s="6" t="s">
        <v>438</v>
      </c>
      <c r="B10" s="6" t="s">
        <v>448</v>
      </c>
      <c r="C10" s="6" t="s">
        <v>343</v>
      </c>
      <c r="D10" s="6">
        <v>1</v>
      </c>
      <c r="E10" s="6">
        <v>2</v>
      </c>
      <c r="F10" s="6" t="s">
        <v>440</v>
      </c>
      <c r="G10" s="6">
        <v>2022</v>
      </c>
      <c r="H10" s="6" t="s">
        <v>441</v>
      </c>
      <c r="I10" s="6">
        <v>10</v>
      </c>
      <c r="J10" s="6">
        <v>442036</v>
      </c>
      <c r="K10" s="6">
        <v>5412832</v>
      </c>
      <c r="L10" s="6">
        <v>450</v>
      </c>
      <c r="M10" s="6" t="s">
        <v>442</v>
      </c>
      <c r="N10" s="6">
        <v>3.15</v>
      </c>
      <c r="O10" s="6">
        <v>160</v>
      </c>
      <c r="P10" s="6">
        <v>-50</v>
      </c>
      <c r="Q10" s="6" t="s">
        <v>451</v>
      </c>
    </row>
    <row r="11" spans="1:17" ht="30" x14ac:dyDescent="0.25">
      <c r="A11" s="6" t="s">
        <v>438</v>
      </c>
      <c r="B11" s="6" t="s">
        <v>448</v>
      </c>
      <c r="C11" s="6" t="s">
        <v>344</v>
      </c>
      <c r="D11" s="6">
        <v>2</v>
      </c>
      <c r="E11" s="6">
        <v>3</v>
      </c>
      <c r="F11" s="6" t="s">
        <v>440</v>
      </c>
      <c r="G11" s="6">
        <v>2022</v>
      </c>
      <c r="H11" s="6" t="s">
        <v>441</v>
      </c>
      <c r="I11" s="6">
        <v>10</v>
      </c>
      <c r="J11" s="6">
        <v>442036</v>
      </c>
      <c r="K11" s="6">
        <v>5412832</v>
      </c>
      <c r="L11" s="6">
        <v>450</v>
      </c>
      <c r="M11" s="6" t="s">
        <v>449</v>
      </c>
      <c r="N11" s="6">
        <v>3.15</v>
      </c>
      <c r="O11" s="6">
        <v>160</v>
      </c>
      <c r="P11" s="6">
        <v>-50</v>
      </c>
      <c r="Q11" s="50" t="s">
        <v>452</v>
      </c>
    </row>
    <row r="12" spans="1:17" x14ac:dyDescent="0.25">
      <c r="A12" s="6" t="s">
        <v>438</v>
      </c>
      <c r="B12" s="6" t="s">
        <v>448</v>
      </c>
      <c r="C12" s="6" t="s">
        <v>344</v>
      </c>
      <c r="D12" s="6">
        <v>3</v>
      </c>
      <c r="E12" s="6">
        <v>3.15</v>
      </c>
      <c r="F12" s="6" t="s">
        <v>440</v>
      </c>
      <c r="G12" s="6">
        <v>2022</v>
      </c>
      <c r="H12" s="6" t="s">
        <v>441</v>
      </c>
      <c r="I12" s="6">
        <v>10</v>
      </c>
      <c r="J12" s="6">
        <v>442036</v>
      </c>
      <c r="K12" s="6">
        <v>5412832</v>
      </c>
      <c r="L12" s="6">
        <v>450</v>
      </c>
      <c r="M12" s="6"/>
      <c r="N12" s="6">
        <v>3.15</v>
      </c>
      <c r="O12" s="6">
        <v>160</v>
      </c>
      <c r="P12" s="6">
        <v>-50</v>
      </c>
      <c r="Q12" s="6"/>
    </row>
    <row r="13" spans="1:17" ht="30" x14ac:dyDescent="0.25">
      <c r="A13" s="6" t="s">
        <v>438</v>
      </c>
      <c r="B13" s="6" t="s">
        <v>460</v>
      </c>
      <c r="C13" s="6" t="s">
        <v>349</v>
      </c>
      <c r="D13" s="6">
        <v>0</v>
      </c>
      <c r="E13" s="6">
        <v>1.35</v>
      </c>
      <c r="F13" s="6" t="s">
        <v>440</v>
      </c>
      <c r="G13" s="6">
        <v>2022</v>
      </c>
      <c r="H13" s="6" t="s">
        <v>441</v>
      </c>
      <c r="I13" s="6">
        <v>10</v>
      </c>
      <c r="J13" s="6">
        <v>442185</v>
      </c>
      <c r="K13" s="6">
        <v>5412942</v>
      </c>
      <c r="L13" s="6">
        <v>465</v>
      </c>
      <c r="M13" s="6" t="s">
        <v>456</v>
      </c>
      <c r="N13" s="6">
        <v>1.35</v>
      </c>
      <c r="O13" s="6">
        <v>120</v>
      </c>
      <c r="P13" s="6">
        <v>-78</v>
      </c>
      <c r="Q13" s="50" t="s">
        <v>461</v>
      </c>
    </row>
    <row r="14" spans="1:17" ht="45" x14ac:dyDescent="0.25">
      <c r="A14" s="6" t="s">
        <v>453</v>
      </c>
      <c r="B14" s="6" t="s">
        <v>454</v>
      </c>
      <c r="C14" s="6" t="s">
        <v>345</v>
      </c>
      <c r="D14" s="6">
        <v>0</v>
      </c>
      <c r="E14" s="6">
        <v>1</v>
      </c>
      <c r="F14" s="6" t="s">
        <v>440</v>
      </c>
      <c r="G14" s="6">
        <v>2022</v>
      </c>
      <c r="H14" s="6" t="s">
        <v>441</v>
      </c>
      <c r="I14" s="6">
        <v>10</v>
      </c>
      <c r="J14" s="6">
        <v>442122</v>
      </c>
      <c r="K14" s="6">
        <v>5413798</v>
      </c>
      <c r="L14" s="6">
        <v>422</v>
      </c>
      <c r="M14" s="6" t="s">
        <v>449</v>
      </c>
      <c r="N14" s="6">
        <v>4.25</v>
      </c>
      <c r="O14" s="6">
        <v>90</v>
      </c>
      <c r="P14" s="6">
        <v>-70</v>
      </c>
      <c r="Q14" s="50" t="s">
        <v>455</v>
      </c>
    </row>
    <row r="15" spans="1:17" x14ac:dyDescent="0.25">
      <c r="A15" s="6" t="s">
        <v>453</v>
      </c>
      <c r="B15" s="6" t="s">
        <v>454</v>
      </c>
      <c r="C15" s="6" t="s">
        <v>346</v>
      </c>
      <c r="D15" s="6">
        <v>1</v>
      </c>
      <c r="E15" s="6">
        <v>2</v>
      </c>
      <c r="F15" s="6" t="s">
        <v>440</v>
      </c>
      <c r="G15" s="6">
        <v>2022</v>
      </c>
      <c r="H15" s="6" t="s">
        <v>441</v>
      </c>
      <c r="I15" s="6">
        <v>10</v>
      </c>
      <c r="J15" s="6">
        <v>442122</v>
      </c>
      <c r="K15" s="6">
        <v>5413798</v>
      </c>
      <c r="L15" s="6">
        <v>422</v>
      </c>
      <c r="M15" s="6" t="s">
        <v>449</v>
      </c>
      <c r="N15" s="6">
        <v>4.25</v>
      </c>
      <c r="O15" s="6">
        <v>90</v>
      </c>
      <c r="P15" s="6">
        <v>-70</v>
      </c>
      <c r="Q15" s="6" t="s">
        <v>457</v>
      </c>
    </row>
    <row r="16" spans="1:17" x14ac:dyDescent="0.25">
      <c r="A16" s="6" t="s">
        <v>453</v>
      </c>
      <c r="B16" s="6" t="s">
        <v>454</v>
      </c>
      <c r="C16" s="6" t="s">
        <v>347</v>
      </c>
      <c r="D16" s="6">
        <v>2</v>
      </c>
      <c r="E16" s="6">
        <v>3</v>
      </c>
      <c r="F16" s="6" t="s">
        <v>440</v>
      </c>
      <c r="G16" s="6">
        <v>2022</v>
      </c>
      <c r="H16" s="6" t="s">
        <v>441</v>
      </c>
      <c r="I16" s="6">
        <v>10</v>
      </c>
      <c r="J16" s="6">
        <v>442122</v>
      </c>
      <c r="K16" s="6">
        <v>5413798</v>
      </c>
      <c r="L16" s="6">
        <v>422</v>
      </c>
      <c r="M16" s="6"/>
      <c r="N16" s="6">
        <v>4.25</v>
      </c>
      <c r="O16" s="6">
        <v>90</v>
      </c>
      <c r="P16" s="6">
        <v>-70</v>
      </c>
      <c r="Q16" s="6" t="s">
        <v>458</v>
      </c>
    </row>
    <row r="17" spans="1:17" x14ac:dyDescent="0.25">
      <c r="A17" s="6" t="s">
        <v>453</v>
      </c>
      <c r="B17" s="6" t="s">
        <v>454</v>
      </c>
      <c r="C17" s="6" t="s">
        <v>348</v>
      </c>
      <c r="D17" s="6">
        <v>3</v>
      </c>
      <c r="E17" s="6">
        <v>4.25</v>
      </c>
      <c r="F17" s="6" t="s">
        <v>440</v>
      </c>
      <c r="G17" s="6">
        <v>2022</v>
      </c>
      <c r="H17" s="6" t="s">
        <v>441</v>
      </c>
      <c r="I17" s="6">
        <v>10</v>
      </c>
      <c r="J17" s="6">
        <v>442122</v>
      </c>
      <c r="K17" s="6">
        <v>5413798</v>
      </c>
      <c r="L17" s="6">
        <v>422</v>
      </c>
      <c r="M17" s="6" t="s">
        <v>442</v>
      </c>
      <c r="N17" s="6">
        <v>4.25</v>
      </c>
      <c r="O17" s="6">
        <v>90</v>
      </c>
      <c r="P17" s="6">
        <v>-70</v>
      </c>
      <c r="Q17" s="6" t="s">
        <v>459</v>
      </c>
    </row>
    <row r="18" spans="1:17" ht="60" x14ac:dyDescent="0.25">
      <c r="A18" s="6" t="s">
        <v>438</v>
      </c>
      <c r="B18" s="6" t="s">
        <v>495</v>
      </c>
      <c r="C18" s="6"/>
      <c r="D18" s="6">
        <v>0</v>
      </c>
      <c r="E18" s="6">
        <v>1.1499999999999999</v>
      </c>
      <c r="F18" s="6" t="s">
        <v>440</v>
      </c>
      <c r="G18" s="6" t="s">
        <v>496</v>
      </c>
      <c r="H18" s="6" t="s">
        <v>441</v>
      </c>
      <c r="I18" s="6">
        <v>10</v>
      </c>
      <c r="J18" s="6">
        <v>442031</v>
      </c>
      <c r="K18" s="6">
        <v>5412826</v>
      </c>
      <c r="L18" s="6" t="s">
        <v>499</v>
      </c>
      <c r="M18" s="6" t="s">
        <v>442</v>
      </c>
      <c r="N18" s="6">
        <v>5.25</v>
      </c>
      <c r="O18" s="6">
        <v>190</v>
      </c>
      <c r="P18" s="6">
        <v>44</v>
      </c>
      <c r="Q18" s="79" t="s">
        <v>505</v>
      </c>
    </row>
    <row r="19" spans="1:17" x14ac:dyDescent="0.25">
      <c r="A19" s="6" t="s">
        <v>438</v>
      </c>
      <c r="B19" s="6" t="s">
        <v>495</v>
      </c>
      <c r="C19" s="6"/>
      <c r="D19" s="6">
        <v>1.1499999999999999</v>
      </c>
      <c r="E19" s="6">
        <v>2</v>
      </c>
      <c r="F19" s="6" t="s">
        <v>440</v>
      </c>
      <c r="G19" s="6" t="s">
        <v>496</v>
      </c>
      <c r="H19" s="6" t="s">
        <v>441</v>
      </c>
      <c r="I19" s="6">
        <v>10</v>
      </c>
      <c r="J19" s="6">
        <v>442031</v>
      </c>
      <c r="K19" s="6">
        <v>5412826</v>
      </c>
      <c r="L19" s="6" t="s">
        <v>499</v>
      </c>
      <c r="M19" s="6" t="s">
        <v>442</v>
      </c>
      <c r="N19" s="6">
        <v>5.25</v>
      </c>
      <c r="O19" s="6">
        <v>190</v>
      </c>
      <c r="P19" s="6">
        <v>44</v>
      </c>
      <c r="Q19" s="78" t="s">
        <v>502</v>
      </c>
    </row>
    <row r="20" spans="1:17" x14ac:dyDescent="0.25">
      <c r="A20" s="6" t="s">
        <v>438</v>
      </c>
      <c r="B20" s="6" t="s">
        <v>495</v>
      </c>
      <c r="C20" s="6"/>
      <c r="D20" s="6">
        <v>2</v>
      </c>
      <c r="E20" s="6">
        <v>3</v>
      </c>
      <c r="F20" s="6" t="s">
        <v>440</v>
      </c>
      <c r="G20" s="6" t="s">
        <v>496</v>
      </c>
      <c r="H20" s="6" t="s">
        <v>441</v>
      </c>
      <c r="I20" s="6">
        <v>10</v>
      </c>
      <c r="J20" s="6">
        <v>442031</v>
      </c>
      <c r="K20" s="6">
        <v>5412826</v>
      </c>
      <c r="L20" s="6" t="s">
        <v>499</v>
      </c>
      <c r="M20" s="6" t="s">
        <v>442</v>
      </c>
      <c r="N20" s="6">
        <v>5.25</v>
      </c>
      <c r="O20" s="6">
        <v>190</v>
      </c>
      <c r="P20" s="6">
        <v>44</v>
      </c>
      <c r="Q20" s="78" t="s">
        <v>502</v>
      </c>
    </row>
    <row r="21" spans="1:17" x14ac:dyDescent="0.25">
      <c r="A21" s="6" t="s">
        <v>438</v>
      </c>
      <c r="B21" s="6" t="s">
        <v>495</v>
      </c>
      <c r="C21" s="6"/>
      <c r="D21" s="6">
        <v>3</v>
      </c>
      <c r="E21" s="6">
        <v>4.0999999999999996</v>
      </c>
      <c r="F21" s="6" t="s">
        <v>440</v>
      </c>
      <c r="G21" s="6" t="s">
        <v>496</v>
      </c>
      <c r="H21" s="6" t="s">
        <v>441</v>
      </c>
      <c r="I21" s="6">
        <v>10</v>
      </c>
      <c r="J21" s="6">
        <v>442031</v>
      </c>
      <c r="K21" s="6">
        <v>5412826</v>
      </c>
      <c r="L21" s="6" t="s">
        <v>499</v>
      </c>
      <c r="M21" s="6" t="s">
        <v>442</v>
      </c>
      <c r="N21" s="6">
        <v>5.25</v>
      </c>
      <c r="O21" s="6">
        <v>190</v>
      </c>
      <c r="P21" s="6">
        <v>44</v>
      </c>
      <c r="Q21" s="78" t="s">
        <v>502</v>
      </c>
    </row>
    <row r="22" spans="1:17" x14ac:dyDescent="0.25">
      <c r="A22" s="6" t="s">
        <v>438</v>
      </c>
      <c r="B22" s="6" t="s">
        <v>495</v>
      </c>
      <c r="C22" s="6"/>
      <c r="D22" s="6">
        <v>4.0999999999999996</v>
      </c>
      <c r="E22" s="6">
        <v>5.25</v>
      </c>
      <c r="F22" s="6" t="s">
        <v>440</v>
      </c>
      <c r="G22" s="6" t="s">
        <v>496</v>
      </c>
      <c r="H22" s="6" t="s">
        <v>441</v>
      </c>
      <c r="I22" s="6">
        <v>10</v>
      </c>
      <c r="J22" s="6">
        <v>442031</v>
      </c>
      <c r="K22" s="6">
        <v>5412826</v>
      </c>
      <c r="L22" s="6" t="s">
        <v>499</v>
      </c>
      <c r="M22" s="6" t="s">
        <v>442</v>
      </c>
      <c r="N22" s="6">
        <v>5.25</v>
      </c>
      <c r="O22" s="6">
        <v>190</v>
      </c>
      <c r="P22" s="6">
        <v>44</v>
      </c>
      <c r="Q22" s="78" t="s">
        <v>502</v>
      </c>
    </row>
    <row r="23" spans="1:17" x14ac:dyDescent="0.25">
      <c r="A23" s="6" t="s">
        <v>438</v>
      </c>
      <c r="B23" s="6" t="s">
        <v>497</v>
      </c>
      <c r="C23" s="6"/>
      <c r="D23" s="6">
        <v>0</v>
      </c>
      <c r="E23" s="6">
        <v>0.9</v>
      </c>
      <c r="F23" s="6" t="s">
        <v>440</v>
      </c>
      <c r="G23" s="6" t="s">
        <v>496</v>
      </c>
      <c r="H23" s="6" t="s">
        <v>441</v>
      </c>
      <c r="I23" s="6">
        <v>10</v>
      </c>
      <c r="J23" s="6">
        <v>442029</v>
      </c>
      <c r="K23" s="6">
        <v>5412820</v>
      </c>
      <c r="L23" s="6" t="s">
        <v>500</v>
      </c>
      <c r="M23" s="6"/>
      <c r="N23" s="6">
        <v>2.1</v>
      </c>
      <c r="O23" s="6">
        <v>302</v>
      </c>
      <c r="P23" s="6">
        <v>75</v>
      </c>
      <c r="Q23" s="50" t="s">
        <v>503</v>
      </c>
    </row>
    <row r="24" spans="1:17" x14ac:dyDescent="0.25">
      <c r="A24" s="6" t="s">
        <v>438</v>
      </c>
      <c r="B24" s="6" t="s">
        <v>497</v>
      </c>
      <c r="C24" s="6"/>
      <c r="D24" s="6">
        <v>0.9</v>
      </c>
      <c r="E24" s="6">
        <v>2.1</v>
      </c>
      <c r="F24" s="6" t="s">
        <v>440</v>
      </c>
      <c r="G24" s="6" t="s">
        <v>496</v>
      </c>
      <c r="H24" s="6" t="s">
        <v>441</v>
      </c>
      <c r="I24" s="6">
        <v>10</v>
      </c>
      <c r="J24" s="6">
        <v>442029</v>
      </c>
      <c r="K24" s="6">
        <v>5412820</v>
      </c>
      <c r="L24" s="6" t="s">
        <v>500</v>
      </c>
      <c r="M24" s="6"/>
      <c r="N24" s="6">
        <v>2.1</v>
      </c>
      <c r="O24" s="6">
        <v>302</v>
      </c>
      <c r="P24" s="6">
        <v>75</v>
      </c>
      <c r="Q24" s="50" t="s">
        <v>506</v>
      </c>
    </row>
    <row r="25" spans="1:17" ht="45" x14ac:dyDescent="0.25">
      <c r="A25" s="6" t="s">
        <v>438</v>
      </c>
      <c r="B25" s="6" t="s">
        <v>498</v>
      </c>
      <c r="C25" s="6"/>
      <c r="D25" s="6">
        <v>0</v>
      </c>
      <c r="E25" s="6">
        <v>1.5</v>
      </c>
      <c r="F25" s="6" t="s">
        <v>440</v>
      </c>
      <c r="G25" s="6" t="s">
        <v>496</v>
      </c>
      <c r="H25" s="6" t="s">
        <v>441</v>
      </c>
      <c r="I25" s="6">
        <v>10</v>
      </c>
      <c r="J25" s="6">
        <v>442042</v>
      </c>
      <c r="K25" s="6">
        <v>5412835</v>
      </c>
      <c r="L25" s="6" t="s">
        <v>501</v>
      </c>
      <c r="M25" s="6" t="s">
        <v>449</v>
      </c>
      <c r="N25" s="6">
        <v>3.35</v>
      </c>
      <c r="O25" s="6">
        <v>84</v>
      </c>
      <c r="P25" s="6">
        <v>55</v>
      </c>
      <c r="Q25" s="50" t="s">
        <v>507</v>
      </c>
    </row>
    <row r="26" spans="1:17" x14ac:dyDescent="0.25">
      <c r="A26" s="6" t="s">
        <v>438</v>
      </c>
      <c r="B26" s="6" t="s">
        <v>498</v>
      </c>
      <c r="C26" s="6"/>
      <c r="D26" s="6">
        <v>1.5</v>
      </c>
      <c r="E26" s="6">
        <v>3.25</v>
      </c>
      <c r="F26" s="6" t="s">
        <v>440</v>
      </c>
      <c r="G26" s="6" t="s">
        <v>496</v>
      </c>
      <c r="H26" s="6" t="s">
        <v>441</v>
      </c>
      <c r="I26" s="6">
        <v>10</v>
      </c>
      <c r="J26" s="6">
        <v>442042</v>
      </c>
      <c r="K26" s="6">
        <v>5412835</v>
      </c>
      <c r="L26" s="6" t="s">
        <v>501</v>
      </c>
      <c r="M26" s="6" t="s">
        <v>504</v>
      </c>
      <c r="N26" s="6">
        <v>3.35</v>
      </c>
      <c r="O26" s="6">
        <v>84</v>
      </c>
      <c r="P26" s="6">
        <v>55</v>
      </c>
      <c r="Q26" s="50" t="s">
        <v>509</v>
      </c>
    </row>
    <row r="27" spans="1:17" x14ac:dyDescent="0.25">
      <c r="A27" s="6" t="s">
        <v>438</v>
      </c>
      <c r="B27" s="6" t="s">
        <v>498</v>
      </c>
      <c r="C27" s="6"/>
      <c r="D27" s="6">
        <v>3.25</v>
      </c>
      <c r="E27" s="6">
        <v>3.35</v>
      </c>
      <c r="F27" s="6" t="s">
        <v>440</v>
      </c>
      <c r="G27" s="6" t="s">
        <v>496</v>
      </c>
      <c r="H27" s="6" t="s">
        <v>441</v>
      </c>
      <c r="I27" s="6">
        <v>10</v>
      </c>
      <c r="J27" s="6">
        <v>442042</v>
      </c>
      <c r="K27" s="6">
        <v>5412835</v>
      </c>
      <c r="L27" s="6" t="s">
        <v>501</v>
      </c>
      <c r="M27" s="6" t="s">
        <v>449</v>
      </c>
      <c r="N27" s="6">
        <v>3.35</v>
      </c>
      <c r="O27" s="6">
        <v>84</v>
      </c>
      <c r="P27" s="6">
        <v>55</v>
      </c>
      <c r="Q27" s="50" t="s">
        <v>508</v>
      </c>
    </row>
  </sheetData>
  <pageMargins left="0.70866141732283472" right="0.70866141732283472" top="0.74803149606299213" bottom="0.74803149606299213" header="0.31496062992125984" footer="0.31496062992125984"/>
  <pageSetup scale="5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6E2A4-1905-4588-88CC-F2B9D07913EF}">
  <dimension ref="A1:R15"/>
  <sheetViews>
    <sheetView workbookViewId="0">
      <selection activeCell="N27" sqref="N27"/>
    </sheetView>
  </sheetViews>
  <sheetFormatPr defaultRowHeight="15" x14ac:dyDescent="0.25"/>
  <cols>
    <col min="2" max="2" width="19.7109375" customWidth="1"/>
    <col min="6" max="6" width="6.140625" customWidth="1"/>
    <col min="8" max="8" width="6.140625" customWidth="1"/>
    <col min="9" max="9" width="7.42578125" customWidth="1"/>
    <col min="10" max="10" width="8.42578125" customWidth="1"/>
    <col min="11" max="11" width="11.5703125" customWidth="1"/>
    <col min="12" max="12" width="10.28515625" customWidth="1"/>
    <col min="13" max="13" width="8.5703125" customWidth="1"/>
    <col min="14" max="14" width="6.85546875" customWidth="1"/>
    <col min="15" max="15" width="14.28515625" customWidth="1"/>
  </cols>
  <sheetData>
    <row r="1" spans="1:18" x14ac:dyDescent="0.25">
      <c r="A1" s="56" t="s">
        <v>469</v>
      </c>
    </row>
    <row r="2" spans="1:18" x14ac:dyDescent="0.25">
      <c r="A2" t="s">
        <v>462</v>
      </c>
      <c r="B2" t="s">
        <v>423</v>
      </c>
      <c r="C2" t="s">
        <v>425</v>
      </c>
      <c r="D2" t="s">
        <v>424</v>
      </c>
      <c r="E2" t="s">
        <v>428</v>
      </c>
      <c r="F2" t="s">
        <v>429</v>
      </c>
      <c r="G2" t="s">
        <v>430</v>
      </c>
      <c r="H2" t="s">
        <v>311</v>
      </c>
      <c r="I2" t="s">
        <v>431</v>
      </c>
      <c r="J2" t="s">
        <v>432</v>
      </c>
      <c r="K2" t="s">
        <v>433</v>
      </c>
      <c r="L2" t="s">
        <v>434</v>
      </c>
      <c r="M2" t="s">
        <v>426</v>
      </c>
      <c r="N2" t="s">
        <v>427</v>
      </c>
      <c r="O2" t="s">
        <v>435</v>
      </c>
      <c r="P2" t="s">
        <v>436</v>
      </c>
      <c r="Q2" t="s">
        <v>419</v>
      </c>
      <c r="R2" t="s">
        <v>463</v>
      </c>
    </row>
    <row r="3" spans="1:18" x14ac:dyDescent="0.25">
      <c r="A3" t="s">
        <v>464</v>
      </c>
      <c r="B3" t="s">
        <v>438</v>
      </c>
      <c r="C3" t="s">
        <v>337</v>
      </c>
      <c r="D3" t="s">
        <v>439</v>
      </c>
      <c r="E3" t="s">
        <v>440</v>
      </c>
      <c r="F3">
        <v>2022</v>
      </c>
      <c r="G3" t="s">
        <v>441</v>
      </c>
      <c r="H3">
        <v>10</v>
      </c>
      <c r="I3">
        <v>442034</v>
      </c>
      <c r="J3">
        <v>5412826</v>
      </c>
      <c r="K3">
        <v>449</v>
      </c>
      <c r="M3">
        <v>0</v>
      </c>
      <c r="N3">
        <v>1</v>
      </c>
      <c r="O3">
        <v>6.1</v>
      </c>
      <c r="P3">
        <v>115</v>
      </c>
      <c r="Q3">
        <v>-46</v>
      </c>
      <c r="R3" t="s">
        <v>443</v>
      </c>
    </row>
    <row r="4" spans="1:18" x14ac:dyDescent="0.25">
      <c r="A4" t="s">
        <v>464</v>
      </c>
      <c r="B4" t="s">
        <v>438</v>
      </c>
      <c r="C4" t="s">
        <v>338</v>
      </c>
      <c r="D4" t="s">
        <v>439</v>
      </c>
      <c r="E4" t="s">
        <v>440</v>
      </c>
      <c r="F4">
        <v>2022</v>
      </c>
      <c r="G4" t="s">
        <v>441</v>
      </c>
      <c r="H4">
        <v>10</v>
      </c>
      <c r="I4">
        <v>442034</v>
      </c>
      <c r="J4">
        <v>5412826</v>
      </c>
      <c r="K4">
        <v>449</v>
      </c>
      <c r="M4">
        <v>1</v>
      </c>
      <c r="N4">
        <v>2</v>
      </c>
      <c r="O4">
        <v>6.1</v>
      </c>
      <c r="P4">
        <v>115</v>
      </c>
      <c r="Q4">
        <v>-46</v>
      </c>
      <c r="R4" t="s">
        <v>465</v>
      </c>
    </row>
    <row r="5" spans="1:18" x14ac:dyDescent="0.25">
      <c r="A5" t="s">
        <v>464</v>
      </c>
      <c r="B5" t="s">
        <v>438</v>
      </c>
      <c r="C5" t="s">
        <v>339</v>
      </c>
      <c r="D5" t="s">
        <v>439</v>
      </c>
      <c r="E5" t="s">
        <v>440</v>
      </c>
      <c r="F5">
        <v>2022</v>
      </c>
      <c r="G5" t="s">
        <v>441</v>
      </c>
      <c r="H5">
        <v>10</v>
      </c>
      <c r="I5">
        <v>442034</v>
      </c>
      <c r="J5">
        <v>5412826</v>
      </c>
      <c r="K5">
        <v>449</v>
      </c>
      <c r="M5">
        <v>2</v>
      </c>
      <c r="N5">
        <v>3</v>
      </c>
      <c r="O5">
        <v>6.1</v>
      </c>
      <c r="P5">
        <v>115</v>
      </c>
      <c r="Q5">
        <v>-46</v>
      </c>
      <c r="R5" t="s">
        <v>466</v>
      </c>
    </row>
    <row r="6" spans="1:18" x14ac:dyDescent="0.25">
      <c r="A6" t="s">
        <v>464</v>
      </c>
      <c r="B6" t="s">
        <v>438</v>
      </c>
      <c r="C6" t="s">
        <v>340</v>
      </c>
      <c r="D6" t="s">
        <v>439</v>
      </c>
      <c r="E6" t="s">
        <v>440</v>
      </c>
      <c r="F6">
        <v>2022</v>
      </c>
      <c r="G6" t="s">
        <v>441</v>
      </c>
      <c r="H6">
        <v>10</v>
      </c>
      <c r="I6">
        <v>442034</v>
      </c>
      <c r="J6">
        <v>5412826</v>
      </c>
      <c r="K6">
        <v>449</v>
      </c>
      <c r="M6">
        <v>3</v>
      </c>
      <c r="N6">
        <v>4</v>
      </c>
      <c r="O6">
        <v>6.1</v>
      </c>
      <c r="P6">
        <v>115</v>
      </c>
      <c r="Q6">
        <v>-46</v>
      </c>
      <c r="R6" t="s">
        <v>467</v>
      </c>
    </row>
    <row r="7" spans="1:18" x14ac:dyDescent="0.25">
      <c r="A7" t="s">
        <v>464</v>
      </c>
      <c r="B7" t="s">
        <v>438</v>
      </c>
      <c r="C7" t="s">
        <v>341</v>
      </c>
      <c r="D7" t="s">
        <v>439</v>
      </c>
      <c r="E7" t="s">
        <v>440</v>
      </c>
      <c r="F7">
        <v>2022</v>
      </c>
      <c r="G7" t="s">
        <v>441</v>
      </c>
      <c r="H7">
        <v>10</v>
      </c>
      <c r="I7">
        <v>442034</v>
      </c>
      <c r="J7">
        <v>5412826</v>
      </c>
      <c r="K7">
        <v>449</v>
      </c>
      <c r="M7">
        <v>4</v>
      </c>
      <c r="N7">
        <v>5</v>
      </c>
      <c r="O7">
        <v>6.1</v>
      </c>
      <c r="P7">
        <v>115</v>
      </c>
      <c r="Q7">
        <v>-46</v>
      </c>
      <c r="R7" t="s">
        <v>467</v>
      </c>
    </row>
    <row r="8" spans="1:18" x14ac:dyDescent="0.25">
      <c r="A8" t="s">
        <v>464</v>
      </c>
      <c r="B8" t="s">
        <v>438</v>
      </c>
      <c r="C8" t="s">
        <v>342</v>
      </c>
      <c r="D8" t="s">
        <v>448</v>
      </c>
      <c r="E8" t="s">
        <v>440</v>
      </c>
      <c r="F8">
        <v>2022</v>
      </c>
      <c r="G8" t="s">
        <v>441</v>
      </c>
      <c r="H8">
        <v>10</v>
      </c>
      <c r="I8">
        <v>442036</v>
      </c>
      <c r="J8">
        <v>5412832</v>
      </c>
      <c r="K8">
        <v>450</v>
      </c>
      <c r="M8">
        <v>0</v>
      </c>
      <c r="N8">
        <v>1</v>
      </c>
      <c r="O8">
        <v>3.15</v>
      </c>
      <c r="P8">
        <v>160</v>
      </c>
      <c r="Q8">
        <v>-50</v>
      </c>
      <c r="R8" t="s">
        <v>450</v>
      </c>
    </row>
    <row r="9" spans="1:18" x14ac:dyDescent="0.25">
      <c r="A9" t="s">
        <v>464</v>
      </c>
      <c r="B9" t="s">
        <v>438</v>
      </c>
      <c r="C9" t="s">
        <v>343</v>
      </c>
      <c r="D9" t="s">
        <v>448</v>
      </c>
      <c r="E9" t="s">
        <v>440</v>
      </c>
      <c r="F9">
        <v>2022</v>
      </c>
      <c r="G9" t="s">
        <v>441</v>
      </c>
      <c r="H9">
        <v>10</v>
      </c>
      <c r="I9">
        <v>442036</v>
      </c>
      <c r="J9">
        <v>5412832</v>
      </c>
      <c r="K9">
        <v>450</v>
      </c>
      <c r="M9">
        <v>1</v>
      </c>
      <c r="N9">
        <v>2</v>
      </c>
      <c r="O9">
        <v>3.15</v>
      </c>
      <c r="P9">
        <v>160</v>
      </c>
      <c r="Q9">
        <v>-50</v>
      </c>
      <c r="R9" t="s">
        <v>451</v>
      </c>
    </row>
    <row r="10" spans="1:18" x14ac:dyDescent="0.25">
      <c r="A10" t="s">
        <v>464</v>
      </c>
      <c r="B10" t="s">
        <v>438</v>
      </c>
      <c r="C10" t="s">
        <v>344</v>
      </c>
      <c r="D10" t="s">
        <v>448</v>
      </c>
      <c r="E10" t="s">
        <v>440</v>
      </c>
      <c r="F10">
        <v>2022</v>
      </c>
      <c r="G10" t="s">
        <v>441</v>
      </c>
      <c r="H10">
        <v>10</v>
      </c>
      <c r="I10">
        <v>442036</v>
      </c>
      <c r="J10">
        <v>5412832</v>
      </c>
      <c r="K10">
        <v>450</v>
      </c>
      <c r="M10">
        <v>2</v>
      </c>
      <c r="N10">
        <v>3</v>
      </c>
      <c r="O10">
        <v>3.15</v>
      </c>
      <c r="P10">
        <v>160</v>
      </c>
      <c r="Q10">
        <v>-50</v>
      </c>
      <c r="R10" t="s">
        <v>452</v>
      </c>
    </row>
    <row r="11" spans="1:18" x14ac:dyDescent="0.25">
      <c r="A11" t="s">
        <v>464</v>
      </c>
      <c r="B11" t="s">
        <v>438</v>
      </c>
      <c r="C11" t="s">
        <v>349</v>
      </c>
      <c r="D11" t="s">
        <v>460</v>
      </c>
      <c r="E11" t="s">
        <v>440</v>
      </c>
      <c r="F11">
        <v>2022</v>
      </c>
      <c r="G11" t="s">
        <v>441</v>
      </c>
      <c r="H11">
        <v>10</v>
      </c>
      <c r="I11">
        <v>442185</v>
      </c>
      <c r="J11">
        <v>5412942</v>
      </c>
      <c r="K11">
        <v>465</v>
      </c>
      <c r="M11">
        <v>0</v>
      </c>
      <c r="N11">
        <v>1.35</v>
      </c>
      <c r="O11">
        <v>1.35</v>
      </c>
      <c r="P11">
        <v>120</v>
      </c>
      <c r="Q11">
        <v>-78</v>
      </c>
      <c r="R11" t="s">
        <v>461</v>
      </c>
    </row>
    <row r="12" spans="1:18" x14ac:dyDescent="0.25">
      <c r="A12" t="s">
        <v>464</v>
      </c>
      <c r="B12" t="s">
        <v>453</v>
      </c>
      <c r="C12" t="s">
        <v>345</v>
      </c>
      <c r="D12" t="s">
        <v>454</v>
      </c>
      <c r="E12" t="s">
        <v>440</v>
      </c>
      <c r="F12">
        <v>2022</v>
      </c>
      <c r="G12" t="s">
        <v>441</v>
      </c>
      <c r="H12">
        <v>10</v>
      </c>
      <c r="I12">
        <v>442122</v>
      </c>
      <c r="J12">
        <v>5413798</v>
      </c>
      <c r="K12">
        <v>422</v>
      </c>
      <c r="M12">
        <v>0</v>
      </c>
      <c r="N12">
        <v>1</v>
      </c>
      <c r="O12">
        <v>4.25</v>
      </c>
      <c r="P12">
        <v>90</v>
      </c>
      <c r="Q12">
        <v>-70</v>
      </c>
      <c r="R12" t="s">
        <v>455</v>
      </c>
    </row>
    <row r="13" spans="1:18" x14ac:dyDescent="0.25">
      <c r="A13" t="s">
        <v>464</v>
      </c>
      <c r="B13" t="s">
        <v>453</v>
      </c>
      <c r="C13" t="s">
        <v>346</v>
      </c>
      <c r="D13" t="s">
        <v>454</v>
      </c>
      <c r="E13" t="s">
        <v>440</v>
      </c>
      <c r="F13">
        <v>2022</v>
      </c>
      <c r="G13" t="s">
        <v>441</v>
      </c>
      <c r="H13">
        <v>10</v>
      </c>
      <c r="I13">
        <v>442122</v>
      </c>
      <c r="J13">
        <v>5413798</v>
      </c>
      <c r="K13">
        <v>422</v>
      </c>
      <c r="M13">
        <v>1</v>
      </c>
      <c r="N13">
        <v>2</v>
      </c>
      <c r="O13">
        <v>4.25</v>
      </c>
      <c r="P13">
        <v>90</v>
      </c>
      <c r="Q13">
        <v>-70</v>
      </c>
      <c r="R13" t="s">
        <v>457</v>
      </c>
    </row>
    <row r="14" spans="1:18" x14ac:dyDescent="0.25">
      <c r="A14" t="s">
        <v>464</v>
      </c>
      <c r="B14" t="s">
        <v>453</v>
      </c>
      <c r="C14" t="s">
        <v>347</v>
      </c>
      <c r="D14" t="s">
        <v>454</v>
      </c>
      <c r="E14" t="s">
        <v>440</v>
      </c>
      <c r="F14">
        <v>2022</v>
      </c>
      <c r="G14" t="s">
        <v>441</v>
      </c>
      <c r="H14">
        <v>10</v>
      </c>
      <c r="I14">
        <v>442122</v>
      </c>
      <c r="J14">
        <v>5413798</v>
      </c>
      <c r="K14">
        <v>422</v>
      </c>
      <c r="M14">
        <v>2</v>
      </c>
      <c r="N14">
        <v>3</v>
      </c>
      <c r="O14">
        <v>4.25</v>
      </c>
      <c r="P14">
        <v>90</v>
      </c>
      <c r="Q14">
        <v>-70</v>
      </c>
      <c r="R14" t="s">
        <v>458</v>
      </c>
    </row>
    <row r="15" spans="1:18" x14ac:dyDescent="0.25">
      <c r="A15" t="s">
        <v>464</v>
      </c>
      <c r="B15" t="s">
        <v>453</v>
      </c>
      <c r="C15" t="s">
        <v>348</v>
      </c>
      <c r="D15" t="s">
        <v>454</v>
      </c>
      <c r="E15" t="s">
        <v>440</v>
      </c>
      <c r="F15">
        <v>2022</v>
      </c>
      <c r="G15" t="s">
        <v>441</v>
      </c>
      <c r="H15">
        <v>10</v>
      </c>
      <c r="I15">
        <v>442122</v>
      </c>
      <c r="J15">
        <v>5413798</v>
      </c>
      <c r="K15">
        <v>422</v>
      </c>
      <c r="M15">
        <v>3</v>
      </c>
      <c r="N15">
        <v>4.25</v>
      </c>
      <c r="O15">
        <v>4.25</v>
      </c>
      <c r="P15">
        <v>90</v>
      </c>
      <c r="Q15">
        <v>-70</v>
      </c>
      <c r="R15" t="s">
        <v>459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22"/>
  <sheetViews>
    <sheetView zoomScale="75" zoomScaleNormal="75" workbookViewId="0">
      <selection activeCell="AE20" sqref="A1:AE20"/>
    </sheetView>
  </sheetViews>
  <sheetFormatPr defaultRowHeight="15" x14ac:dyDescent="0.25"/>
  <cols>
    <col min="1" max="1" width="23.85546875" customWidth="1"/>
    <col min="2" max="2" width="10.85546875" customWidth="1"/>
    <col min="3" max="47" width="9.140625" customWidth="1"/>
  </cols>
  <sheetData>
    <row r="1" spans="1:31" x14ac:dyDescent="0.25">
      <c r="A1" t="s">
        <v>54</v>
      </c>
    </row>
    <row r="2" spans="1:31" x14ac:dyDescent="0.25">
      <c r="A2" t="s">
        <v>55</v>
      </c>
      <c r="B2" t="s">
        <v>56</v>
      </c>
    </row>
    <row r="3" spans="1:31" x14ac:dyDescent="0.25">
      <c r="A3" t="s">
        <v>57</v>
      </c>
    </row>
    <row r="4" spans="1:31" x14ac:dyDescent="0.25">
      <c r="A4" t="s">
        <v>58</v>
      </c>
    </row>
    <row r="5" spans="1:31" x14ac:dyDescent="0.25">
      <c r="A5" t="s">
        <v>59</v>
      </c>
    </row>
    <row r="6" spans="1:31" x14ac:dyDescent="0.25">
      <c r="A6" t="s">
        <v>60</v>
      </c>
    </row>
    <row r="7" spans="1:31" x14ac:dyDescent="0.25">
      <c r="A7" t="s">
        <v>61</v>
      </c>
    </row>
    <row r="8" spans="1:31" x14ac:dyDescent="0.25">
      <c r="A8" s="6"/>
      <c r="B8" s="6" t="s">
        <v>62</v>
      </c>
      <c r="C8" s="6" t="s">
        <v>63</v>
      </c>
      <c r="D8" s="6" t="s">
        <v>64</v>
      </c>
      <c r="E8" s="6" t="s">
        <v>64</v>
      </c>
      <c r="F8" s="6" t="s">
        <v>64</v>
      </c>
      <c r="G8" s="6" t="s">
        <v>64</v>
      </c>
      <c r="H8" s="6" t="s">
        <v>64</v>
      </c>
      <c r="I8" s="6" t="s">
        <v>64</v>
      </c>
      <c r="J8" s="6" t="s">
        <v>65</v>
      </c>
      <c r="K8" s="6" t="s">
        <v>65</v>
      </c>
      <c r="L8" s="6" t="s">
        <v>65</v>
      </c>
      <c r="M8" s="6" t="s">
        <v>65</v>
      </c>
      <c r="N8" s="6" t="s">
        <v>65</v>
      </c>
      <c r="O8" s="6" t="s">
        <v>65</v>
      </c>
      <c r="P8" s="6" t="s">
        <v>65</v>
      </c>
      <c r="Q8" s="6" t="s">
        <v>65</v>
      </c>
      <c r="R8" s="6" t="s">
        <v>65</v>
      </c>
      <c r="S8" s="6" t="s">
        <v>65</v>
      </c>
      <c r="T8" s="6" t="s">
        <v>65</v>
      </c>
      <c r="U8" s="6" t="s">
        <v>65</v>
      </c>
      <c r="V8" s="6" t="s">
        <v>65</v>
      </c>
      <c r="W8" s="6" t="s">
        <v>65</v>
      </c>
      <c r="X8" s="6" t="s">
        <v>65</v>
      </c>
      <c r="Y8" s="6" t="s">
        <v>65</v>
      </c>
      <c r="Z8" s="6" t="s">
        <v>65</v>
      </c>
      <c r="AA8" s="6" t="s">
        <v>65</v>
      </c>
      <c r="AB8" s="6" t="s">
        <v>65</v>
      </c>
      <c r="AC8" s="6" t="s">
        <v>65</v>
      </c>
      <c r="AD8" s="6" t="s">
        <v>65</v>
      </c>
    </row>
    <row r="9" spans="1:31" x14ac:dyDescent="0.25">
      <c r="A9" s="6" t="s">
        <v>69</v>
      </c>
      <c r="B9" s="6" t="s">
        <v>70</v>
      </c>
      <c r="C9" s="6" t="s">
        <v>70</v>
      </c>
      <c r="D9" s="6" t="s">
        <v>71</v>
      </c>
      <c r="E9" s="6" t="s">
        <v>72</v>
      </c>
      <c r="F9" s="6" t="s">
        <v>73</v>
      </c>
      <c r="G9" s="6" t="s">
        <v>74</v>
      </c>
      <c r="H9" s="6" t="s">
        <v>75</v>
      </c>
      <c r="I9" s="6" t="s">
        <v>76</v>
      </c>
      <c r="J9" s="6" t="s">
        <v>77</v>
      </c>
      <c r="K9" s="6" t="s">
        <v>78</v>
      </c>
      <c r="L9" s="6" t="s">
        <v>79</v>
      </c>
      <c r="M9" s="6" t="s">
        <v>80</v>
      </c>
      <c r="N9" s="6" t="s">
        <v>81</v>
      </c>
      <c r="O9" s="6" t="s">
        <v>82</v>
      </c>
      <c r="P9" s="6" t="s">
        <v>83</v>
      </c>
      <c r="Q9" s="6" t="s">
        <v>84</v>
      </c>
      <c r="R9" s="6" t="s">
        <v>85</v>
      </c>
      <c r="S9" s="6" t="s">
        <v>86</v>
      </c>
      <c r="T9" s="6" t="s">
        <v>87</v>
      </c>
      <c r="U9" s="6" t="s">
        <v>88</v>
      </c>
      <c r="V9" s="6" t="s">
        <v>89</v>
      </c>
      <c r="W9" s="6" t="s">
        <v>90</v>
      </c>
      <c r="X9" s="6" t="s">
        <v>91</v>
      </c>
      <c r="Y9" s="6" t="s">
        <v>92</v>
      </c>
      <c r="Z9" s="6" t="s">
        <v>93</v>
      </c>
      <c r="AA9" s="6" t="s">
        <v>94</v>
      </c>
      <c r="AB9" s="6" t="s">
        <v>95</v>
      </c>
      <c r="AC9" s="6" t="s">
        <v>96</v>
      </c>
      <c r="AD9" s="6" t="s">
        <v>97</v>
      </c>
    </row>
    <row r="10" spans="1:31" x14ac:dyDescent="0.25">
      <c r="A10" s="6" t="s">
        <v>125</v>
      </c>
      <c r="B10" s="6" t="s">
        <v>126</v>
      </c>
      <c r="C10" s="6" t="s">
        <v>126</v>
      </c>
      <c r="D10" s="6" t="s">
        <v>127</v>
      </c>
      <c r="E10" s="6" t="s">
        <v>127</v>
      </c>
      <c r="F10" s="6" t="s">
        <v>127</v>
      </c>
      <c r="G10" s="6" t="s">
        <v>127</v>
      </c>
      <c r="H10" s="6" t="s">
        <v>127</v>
      </c>
      <c r="I10" s="6" t="s">
        <v>127</v>
      </c>
      <c r="J10" s="6" t="s">
        <v>126</v>
      </c>
      <c r="K10" s="6" t="s">
        <v>128</v>
      </c>
      <c r="L10" s="6" t="s">
        <v>126</v>
      </c>
      <c r="M10" s="6" t="s">
        <v>126</v>
      </c>
      <c r="N10" s="6" t="s">
        <v>126</v>
      </c>
      <c r="O10" s="6" t="s">
        <v>126</v>
      </c>
      <c r="P10" s="6" t="s">
        <v>128</v>
      </c>
      <c r="Q10" s="6" t="s">
        <v>126</v>
      </c>
      <c r="R10" s="6" t="s">
        <v>126</v>
      </c>
      <c r="S10" s="6" t="s">
        <v>126</v>
      </c>
      <c r="T10" s="6" t="s">
        <v>126</v>
      </c>
      <c r="U10" s="6" t="s">
        <v>126</v>
      </c>
      <c r="V10" s="6" t="s">
        <v>126</v>
      </c>
      <c r="W10" s="6" t="s">
        <v>128</v>
      </c>
      <c r="X10" s="6" t="s">
        <v>126</v>
      </c>
      <c r="Y10" s="6" t="s">
        <v>126</v>
      </c>
      <c r="Z10" s="6" t="s">
        <v>126</v>
      </c>
      <c r="AA10" s="6" t="s">
        <v>126</v>
      </c>
      <c r="AB10" s="6" t="s">
        <v>128</v>
      </c>
      <c r="AC10" s="6" t="s">
        <v>126</v>
      </c>
      <c r="AD10" s="6" t="s">
        <v>126</v>
      </c>
    </row>
    <row r="11" spans="1:31" x14ac:dyDescent="0.25">
      <c r="A11" s="30">
        <v>109677</v>
      </c>
      <c r="B11" s="30">
        <v>0.23</v>
      </c>
      <c r="C11" s="30"/>
      <c r="D11" s="30">
        <v>18.690000000000001</v>
      </c>
      <c r="E11" s="30">
        <v>15.61</v>
      </c>
      <c r="F11" s="30">
        <v>38.33</v>
      </c>
      <c r="G11" s="30">
        <v>2.0510000000000002</v>
      </c>
      <c r="H11" s="30">
        <v>2.456</v>
      </c>
      <c r="I11" s="30">
        <v>1.1970000000000001</v>
      </c>
      <c r="J11" s="30">
        <v>2.91</v>
      </c>
      <c r="K11" s="30">
        <v>3.42</v>
      </c>
      <c r="L11" s="30">
        <v>184.5</v>
      </c>
      <c r="M11" s="30">
        <v>10</v>
      </c>
      <c r="N11" s="30" t="s">
        <v>129</v>
      </c>
      <c r="O11" s="30">
        <v>1.84</v>
      </c>
      <c r="P11" s="30">
        <v>0.13</v>
      </c>
      <c r="Q11" s="31">
        <v>397</v>
      </c>
      <c r="R11" s="30">
        <v>11.8</v>
      </c>
      <c r="S11" s="30">
        <v>41.7</v>
      </c>
      <c r="T11" s="30">
        <v>105</v>
      </c>
      <c r="U11" s="30" t="s">
        <v>129</v>
      </c>
      <c r="V11" s="31">
        <v>2240</v>
      </c>
      <c r="W11" s="31">
        <v>25</v>
      </c>
      <c r="X11" s="30">
        <v>9.06</v>
      </c>
      <c r="Y11" s="30">
        <v>0.22</v>
      </c>
      <c r="Z11" s="30">
        <v>1.2</v>
      </c>
      <c r="AA11" s="31">
        <v>1.7649999999999999</v>
      </c>
      <c r="AB11" s="30">
        <v>0.01</v>
      </c>
      <c r="AC11" s="30">
        <v>6.6</v>
      </c>
      <c r="AD11" s="30">
        <v>8.6999999999999993</v>
      </c>
    </row>
    <row r="12" spans="1:31" x14ac:dyDescent="0.25">
      <c r="A12" s="30">
        <v>109678</v>
      </c>
      <c r="B12" s="30">
        <v>0.01</v>
      </c>
      <c r="C12" s="30"/>
      <c r="D12" s="30">
        <v>19.100000000000001</v>
      </c>
      <c r="E12" s="30">
        <v>15.67</v>
      </c>
      <c r="F12" s="30">
        <v>38.659999999999997</v>
      </c>
      <c r="G12" s="30">
        <v>2.024</v>
      </c>
      <c r="H12" s="30">
        <v>2.468</v>
      </c>
      <c r="I12" s="30">
        <v>1.22</v>
      </c>
      <c r="J12" s="30">
        <v>0.38</v>
      </c>
      <c r="K12" s="30">
        <v>7.62</v>
      </c>
      <c r="L12" s="30">
        <v>11.5</v>
      </c>
      <c r="M12" s="30">
        <v>400</v>
      </c>
      <c r="N12" s="30">
        <v>0.43</v>
      </c>
      <c r="O12" s="30">
        <v>0.64</v>
      </c>
      <c r="P12" s="31">
        <v>5.77</v>
      </c>
      <c r="Q12" s="30">
        <v>0.76</v>
      </c>
      <c r="R12" s="30">
        <v>21.9</v>
      </c>
      <c r="S12" s="30">
        <v>57.7</v>
      </c>
      <c r="T12" s="30">
        <v>21</v>
      </c>
      <c r="U12" s="30">
        <v>0.12</v>
      </c>
      <c r="V12" s="31">
        <v>2150</v>
      </c>
      <c r="W12" s="31">
        <v>9.84</v>
      </c>
      <c r="X12" s="30">
        <v>19.649999999999999</v>
      </c>
      <c r="Y12" s="30">
        <v>0.08</v>
      </c>
      <c r="Z12" s="30">
        <v>0.7</v>
      </c>
      <c r="AA12" s="30">
        <v>0.02</v>
      </c>
      <c r="AB12" s="30">
        <v>0.62</v>
      </c>
      <c r="AC12" s="30">
        <v>9.6</v>
      </c>
      <c r="AD12" s="30">
        <v>6.2</v>
      </c>
    </row>
    <row r="13" spans="1:31" x14ac:dyDescent="0.25">
      <c r="A13" s="30">
        <v>109679</v>
      </c>
      <c r="B13" s="30">
        <v>0.2</v>
      </c>
      <c r="C13" s="30"/>
      <c r="D13" s="30">
        <v>19.079999999999998</v>
      </c>
      <c r="E13" s="30">
        <v>15.74</v>
      </c>
      <c r="F13" s="30">
        <v>39.04</v>
      </c>
      <c r="G13" s="30">
        <v>2.0459999999999998</v>
      </c>
      <c r="H13" s="30">
        <v>2.4809999999999999</v>
      </c>
      <c r="I13" s="30">
        <v>1.2150000000000001</v>
      </c>
      <c r="J13" s="30">
        <v>0.4</v>
      </c>
      <c r="K13" s="30">
        <v>2.7</v>
      </c>
      <c r="L13" s="30">
        <v>61.1</v>
      </c>
      <c r="M13" s="30">
        <v>250</v>
      </c>
      <c r="N13" s="30">
        <v>0.23</v>
      </c>
      <c r="O13" s="30">
        <v>3.22</v>
      </c>
      <c r="P13" s="30">
        <v>0.31</v>
      </c>
      <c r="Q13" s="30">
        <v>0.13</v>
      </c>
      <c r="R13" s="30">
        <v>2.65</v>
      </c>
      <c r="S13" s="30">
        <v>118.5</v>
      </c>
      <c r="T13" s="30">
        <v>7</v>
      </c>
      <c r="U13" s="30">
        <v>0.19</v>
      </c>
      <c r="V13" s="30">
        <v>135.5</v>
      </c>
      <c r="W13" s="31">
        <v>16.149999999999999</v>
      </c>
      <c r="X13" s="30">
        <v>7.17</v>
      </c>
      <c r="Y13" s="30">
        <v>0.14000000000000001</v>
      </c>
      <c r="Z13" s="30">
        <v>0.8</v>
      </c>
      <c r="AA13" s="30">
        <v>6.0000000000000001E-3</v>
      </c>
      <c r="AB13" s="30">
        <v>0.72</v>
      </c>
      <c r="AC13" s="30">
        <v>1.2</v>
      </c>
      <c r="AD13" s="30">
        <v>1.8</v>
      </c>
    </row>
    <row r="15" spans="1:31" x14ac:dyDescent="0.25">
      <c r="A15" s="6"/>
      <c r="B15" s="6" t="s">
        <v>65</v>
      </c>
      <c r="C15" s="6" t="s">
        <v>65</v>
      </c>
      <c r="D15" s="6" t="s">
        <v>65</v>
      </c>
      <c r="E15" s="6" t="s">
        <v>65</v>
      </c>
      <c r="F15" s="6" t="s">
        <v>65</v>
      </c>
      <c r="G15" s="6" t="s">
        <v>65</v>
      </c>
      <c r="H15" s="6" t="s">
        <v>65</v>
      </c>
      <c r="I15" s="6" t="s">
        <v>65</v>
      </c>
      <c r="J15" s="6" t="s">
        <v>65</v>
      </c>
      <c r="K15" s="6" t="s">
        <v>65</v>
      </c>
      <c r="L15" s="6" t="s">
        <v>65</v>
      </c>
      <c r="M15" s="6" t="s">
        <v>65</v>
      </c>
      <c r="N15" s="6" t="s">
        <v>65</v>
      </c>
      <c r="O15" s="6" t="s">
        <v>65</v>
      </c>
      <c r="P15" s="6" t="s">
        <v>65</v>
      </c>
      <c r="Q15" s="6" t="s">
        <v>65</v>
      </c>
      <c r="R15" s="6" t="s">
        <v>65</v>
      </c>
      <c r="S15" s="6" t="s">
        <v>65</v>
      </c>
      <c r="T15" s="6" t="s">
        <v>65</v>
      </c>
      <c r="U15" s="6" t="s">
        <v>65</v>
      </c>
      <c r="V15" s="6" t="s">
        <v>65</v>
      </c>
      <c r="W15" s="6" t="s">
        <v>65</v>
      </c>
      <c r="X15" s="6" t="s">
        <v>65</v>
      </c>
      <c r="Y15" s="6" t="s">
        <v>65</v>
      </c>
      <c r="Z15" s="6" t="s">
        <v>65</v>
      </c>
      <c r="AA15" s="6" t="s">
        <v>65</v>
      </c>
      <c r="AB15" s="6" t="s">
        <v>65</v>
      </c>
      <c r="AC15" s="6" t="s">
        <v>66</v>
      </c>
      <c r="AD15" s="6" t="s">
        <v>67</v>
      </c>
      <c r="AE15" s="6" t="s">
        <v>68</v>
      </c>
    </row>
    <row r="16" spans="1:31" x14ac:dyDescent="0.25">
      <c r="A16" s="6" t="s">
        <v>69</v>
      </c>
      <c r="B16" s="6" t="s">
        <v>98</v>
      </c>
      <c r="C16" s="6" t="s">
        <v>99</v>
      </c>
      <c r="D16" s="6" t="s">
        <v>100</v>
      </c>
      <c r="E16" s="6" t="s">
        <v>101</v>
      </c>
      <c r="F16" s="6" t="s">
        <v>102</v>
      </c>
      <c r="G16" s="6" t="s">
        <v>103</v>
      </c>
      <c r="H16" s="6" t="s">
        <v>104</v>
      </c>
      <c r="I16" s="6" t="s">
        <v>105</v>
      </c>
      <c r="J16" s="6" t="s">
        <v>106</v>
      </c>
      <c r="K16" s="6" t="s">
        <v>107</v>
      </c>
      <c r="L16" s="6" t="s">
        <v>108</v>
      </c>
      <c r="M16" s="6" t="s">
        <v>109</v>
      </c>
      <c r="N16" s="6" t="s">
        <v>110</v>
      </c>
      <c r="O16" s="6" t="s">
        <v>111</v>
      </c>
      <c r="P16" s="6" t="s">
        <v>112</v>
      </c>
      <c r="Q16" s="6" t="s">
        <v>113</v>
      </c>
      <c r="R16" s="6" t="s">
        <v>114</v>
      </c>
      <c r="S16" s="6" t="s">
        <v>115</v>
      </c>
      <c r="T16" s="6" t="s">
        <v>116</v>
      </c>
      <c r="U16" s="6" t="s">
        <v>117</v>
      </c>
      <c r="V16" s="6" t="s">
        <v>118</v>
      </c>
      <c r="W16" s="6" t="s">
        <v>119</v>
      </c>
      <c r="X16" s="6" t="s">
        <v>120</v>
      </c>
      <c r="Y16" s="6" t="s">
        <v>121</v>
      </c>
      <c r="Z16" s="6" t="s">
        <v>122</v>
      </c>
      <c r="AA16" s="6" t="s">
        <v>123</v>
      </c>
      <c r="AB16" s="6" t="s">
        <v>124</v>
      </c>
      <c r="AC16" s="6" t="s">
        <v>77</v>
      </c>
      <c r="AD16" s="6" t="s">
        <v>105</v>
      </c>
      <c r="AE16" s="6" t="s">
        <v>123</v>
      </c>
    </row>
    <row r="17" spans="1:31" x14ac:dyDescent="0.25">
      <c r="A17" s="6" t="s">
        <v>125</v>
      </c>
      <c r="B17" s="6" t="s">
        <v>128</v>
      </c>
      <c r="C17" s="6" t="s">
        <v>126</v>
      </c>
      <c r="D17" s="6" t="s">
        <v>126</v>
      </c>
      <c r="E17" s="6" t="s">
        <v>128</v>
      </c>
      <c r="F17" s="6" t="s">
        <v>126</v>
      </c>
      <c r="G17" s="6" t="s">
        <v>126</v>
      </c>
      <c r="H17" s="6" t="s">
        <v>126</v>
      </c>
      <c r="I17" s="6" t="s">
        <v>126</v>
      </c>
      <c r="J17" s="6" t="s">
        <v>126</v>
      </c>
      <c r="K17" s="6" t="s">
        <v>126</v>
      </c>
      <c r="L17" s="6" t="s">
        <v>128</v>
      </c>
      <c r="M17" s="6" t="s">
        <v>126</v>
      </c>
      <c r="N17" s="6" t="s">
        <v>126</v>
      </c>
      <c r="O17" s="6" t="s">
        <v>126</v>
      </c>
      <c r="P17" s="6" t="s">
        <v>126</v>
      </c>
      <c r="Q17" s="6" t="s">
        <v>126</v>
      </c>
      <c r="R17" s="6" t="s">
        <v>126</v>
      </c>
      <c r="S17" s="6" t="s">
        <v>126</v>
      </c>
      <c r="T17" s="6" t="s">
        <v>126</v>
      </c>
      <c r="U17" s="6" t="s">
        <v>128</v>
      </c>
      <c r="V17" s="6" t="s">
        <v>126</v>
      </c>
      <c r="W17" s="6" t="s">
        <v>126</v>
      </c>
      <c r="X17" s="6" t="s">
        <v>126</v>
      </c>
      <c r="Y17" s="6" t="s">
        <v>126</v>
      </c>
      <c r="Z17" s="6" t="s">
        <v>126</v>
      </c>
      <c r="AA17" s="6" t="s">
        <v>126</v>
      </c>
      <c r="AB17" s="6" t="s">
        <v>126</v>
      </c>
      <c r="AC17" s="6" t="s">
        <v>126</v>
      </c>
      <c r="AD17" s="6" t="s">
        <v>128</v>
      </c>
      <c r="AE17" s="6" t="s">
        <v>128</v>
      </c>
    </row>
    <row r="18" spans="1:31" x14ac:dyDescent="0.25">
      <c r="A18" s="30">
        <v>109677</v>
      </c>
      <c r="B18" s="30">
        <v>4.13</v>
      </c>
      <c r="C18" s="31">
        <v>1470</v>
      </c>
      <c r="D18" s="30">
        <v>5.48</v>
      </c>
      <c r="E18" s="30">
        <v>0.01</v>
      </c>
      <c r="F18" s="30">
        <v>4.9000000000000004</v>
      </c>
      <c r="G18" s="30">
        <v>77.099999999999994</v>
      </c>
      <c r="H18" s="30">
        <v>780</v>
      </c>
      <c r="I18" s="30">
        <v>36.1</v>
      </c>
      <c r="J18" s="30">
        <v>0.3</v>
      </c>
      <c r="K18" s="30">
        <v>8.0000000000000002E-3</v>
      </c>
      <c r="L18" s="31" t="s">
        <v>130</v>
      </c>
      <c r="M18" s="31">
        <v>6.02</v>
      </c>
      <c r="N18" s="30">
        <v>7.9</v>
      </c>
      <c r="O18" s="30">
        <v>54</v>
      </c>
      <c r="P18" s="30">
        <v>0.4</v>
      </c>
      <c r="Q18" s="30">
        <v>2.8</v>
      </c>
      <c r="R18" s="30">
        <v>0.27</v>
      </c>
      <c r="S18" s="31">
        <v>22.3</v>
      </c>
      <c r="T18" s="30">
        <v>2.56</v>
      </c>
      <c r="U18" s="30">
        <v>0.17</v>
      </c>
      <c r="V18" s="30">
        <v>0.49</v>
      </c>
      <c r="W18" s="30">
        <v>3.2</v>
      </c>
      <c r="X18" s="30">
        <v>324</v>
      </c>
      <c r="Y18" s="30">
        <v>0.3</v>
      </c>
      <c r="Z18" s="30">
        <v>17.600000000000001</v>
      </c>
      <c r="AA18" s="31" t="s">
        <v>131</v>
      </c>
      <c r="AB18" s="30">
        <v>48.9</v>
      </c>
      <c r="AC18" s="30"/>
      <c r="AD18" s="30"/>
      <c r="AE18" s="31">
        <v>9.58</v>
      </c>
    </row>
    <row r="19" spans="1:31" x14ac:dyDescent="0.25">
      <c r="A19" s="30">
        <v>109678</v>
      </c>
      <c r="B19" s="30">
        <v>1.31</v>
      </c>
      <c r="C19" s="30">
        <v>618</v>
      </c>
      <c r="D19" s="30">
        <v>3.18</v>
      </c>
      <c r="E19" s="30">
        <v>0.09</v>
      </c>
      <c r="F19" s="30">
        <v>3.2</v>
      </c>
      <c r="G19" s="30">
        <v>15.8</v>
      </c>
      <c r="H19" s="30">
        <v>600</v>
      </c>
      <c r="I19" s="30">
        <v>19.399999999999999</v>
      </c>
      <c r="J19" s="30">
        <v>5.6</v>
      </c>
      <c r="K19" s="30" t="s">
        <v>132</v>
      </c>
      <c r="L19" s="30">
        <v>4.5999999999999996</v>
      </c>
      <c r="M19" s="30">
        <v>1.39</v>
      </c>
      <c r="N19" s="30">
        <v>15.1</v>
      </c>
      <c r="O19" s="30">
        <v>7</v>
      </c>
      <c r="P19" s="30">
        <v>1.1000000000000001</v>
      </c>
      <c r="Q19" s="30">
        <v>240</v>
      </c>
      <c r="R19" s="30">
        <v>0.18</v>
      </c>
      <c r="S19" s="30">
        <v>4.87</v>
      </c>
      <c r="T19" s="30">
        <v>1.25</v>
      </c>
      <c r="U19" s="30">
        <v>0.29899999999999999</v>
      </c>
      <c r="V19" s="30">
        <v>7.0000000000000007E-2</v>
      </c>
      <c r="W19" s="30">
        <v>1</v>
      </c>
      <c r="X19" s="30">
        <v>160</v>
      </c>
      <c r="Y19" s="30">
        <v>0.8</v>
      </c>
      <c r="Z19" s="30">
        <v>14.8</v>
      </c>
      <c r="AA19" s="30">
        <v>196</v>
      </c>
      <c r="AB19" s="30">
        <v>25.9</v>
      </c>
      <c r="AC19" s="30"/>
      <c r="AD19" s="30"/>
      <c r="AE19" s="30"/>
    </row>
    <row r="20" spans="1:31" x14ac:dyDescent="0.25">
      <c r="A20" s="30">
        <v>109679</v>
      </c>
      <c r="B20" s="30">
        <v>0.51</v>
      </c>
      <c r="C20" s="30">
        <v>133</v>
      </c>
      <c r="D20" s="31">
        <v>51.3</v>
      </c>
      <c r="E20" s="30">
        <v>0.49</v>
      </c>
      <c r="F20" s="30">
        <v>1.8</v>
      </c>
      <c r="G20" s="30">
        <v>2.2000000000000002</v>
      </c>
      <c r="H20" s="30">
        <v>60</v>
      </c>
      <c r="I20" s="30">
        <v>16.3</v>
      </c>
      <c r="J20" s="30">
        <v>12.8</v>
      </c>
      <c r="K20" s="30">
        <v>3.4000000000000002E-2</v>
      </c>
      <c r="L20" s="31" t="s">
        <v>130</v>
      </c>
      <c r="M20" s="30">
        <v>0.95</v>
      </c>
      <c r="N20" s="30">
        <v>2.5</v>
      </c>
      <c r="O20" s="30">
        <v>28</v>
      </c>
      <c r="P20" s="30">
        <v>0.5</v>
      </c>
      <c r="Q20" s="30">
        <v>33.6</v>
      </c>
      <c r="R20" s="30">
        <v>0.12</v>
      </c>
      <c r="S20" s="30">
        <v>5.65</v>
      </c>
      <c r="T20" s="30">
        <v>1.06</v>
      </c>
      <c r="U20" s="30">
        <v>7.6999999999999999E-2</v>
      </c>
      <c r="V20" s="30">
        <v>0.05</v>
      </c>
      <c r="W20" s="30">
        <v>0.7</v>
      </c>
      <c r="X20" s="30">
        <v>40</v>
      </c>
      <c r="Y20" s="30">
        <v>0.3</v>
      </c>
      <c r="Z20" s="30">
        <v>2.7</v>
      </c>
      <c r="AA20" s="30">
        <v>34</v>
      </c>
      <c r="AB20" s="30">
        <v>24</v>
      </c>
      <c r="AC20" s="30"/>
      <c r="AD20" s="30"/>
      <c r="AE20" s="30"/>
    </row>
    <row r="22" spans="1:31" x14ac:dyDescent="0.25">
      <c r="A22" s="16"/>
    </row>
  </sheetData>
  <pageMargins left="0.70866141732283472" right="0.70866141732283472" top="0.74803149606299213" bottom="0.74803149606299213" header="0.31496062992125984" footer="0.31496062992125984"/>
  <pageSetup scale="4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BFBD3-36B4-4A0A-9FF2-FBB16F08413D}">
  <sheetPr>
    <pageSetUpPr fitToPage="1"/>
  </sheetPr>
  <dimension ref="A1:V90"/>
  <sheetViews>
    <sheetView topLeftCell="A34" zoomScale="75" zoomScaleNormal="75" workbookViewId="0">
      <selection activeCell="AC32" sqref="AC32"/>
    </sheetView>
  </sheetViews>
  <sheetFormatPr defaultRowHeight="15" x14ac:dyDescent="0.25"/>
  <cols>
    <col min="1" max="1" width="28.5703125" customWidth="1"/>
  </cols>
  <sheetData>
    <row r="1" spans="1:22" x14ac:dyDescent="0.25">
      <c r="A1" t="s">
        <v>155</v>
      </c>
    </row>
    <row r="2" spans="1:22" x14ac:dyDescent="0.25">
      <c r="A2" t="s">
        <v>156</v>
      </c>
    </row>
    <row r="3" spans="1:22" x14ac:dyDescent="0.25">
      <c r="A3" t="s">
        <v>157</v>
      </c>
    </row>
    <row r="4" spans="1:22" x14ac:dyDescent="0.25">
      <c r="A4" t="s">
        <v>158</v>
      </c>
    </row>
    <row r="5" spans="1:22" x14ac:dyDescent="0.25">
      <c r="A5" t="s">
        <v>159</v>
      </c>
    </row>
    <row r="6" spans="1:22" x14ac:dyDescent="0.25">
      <c r="A6" t="s">
        <v>160</v>
      </c>
    </row>
    <row r="7" spans="1:22" x14ac:dyDescent="0.25">
      <c r="A7" t="s">
        <v>161</v>
      </c>
    </row>
    <row r="8" spans="1:22" x14ac:dyDescent="0.25">
      <c r="A8" s="6"/>
      <c r="B8" s="6" t="s">
        <v>162</v>
      </c>
      <c r="C8" s="6" t="s">
        <v>162</v>
      </c>
      <c r="D8" s="6" t="s">
        <v>162</v>
      </c>
      <c r="E8" s="6" t="s">
        <v>162</v>
      </c>
      <c r="F8" s="6" t="s">
        <v>162</v>
      </c>
      <c r="G8" s="6" t="s">
        <v>162</v>
      </c>
      <c r="H8" s="6" t="s">
        <v>162</v>
      </c>
      <c r="I8" s="6" t="s">
        <v>162</v>
      </c>
      <c r="J8" s="6" t="s">
        <v>162</v>
      </c>
      <c r="K8" s="6" t="s">
        <v>162</v>
      </c>
      <c r="L8" s="6" t="s">
        <v>162</v>
      </c>
      <c r="M8" s="6" t="s">
        <v>162</v>
      </c>
      <c r="N8" s="6" t="s">
        <v>162</v>
      </c>
      <c r="O8" s="6" t="s">
        <v>162</v>
      </c>
      <c r="P8" s="6" t="s">
        <v>162</v>
      </c>
      <c r="Q8" s="6" t="s">
        <v>162</v>
      </c>
      <c r="R8" s="6" t="s">
        <v>162</v>
      </c>
      <c r="S8" s="6" t="s">
        <v>162</v>
      </c>
      <c r="T8" s="6" t="s">
        <v>162</v>
      </c>
      <c r="U8" s="6" t="s">
        <v>162</v>
      </c>
      <c r="V8" s="6" t="s">
        <v>162</v>
      </c>
    </row>
    <row r="9" spans="1:22" x14ac:dyDescent="0.25">
      <c r="A9" s="6" t="s">
        <v>69</v>
      </c>
      <c r="B9" s="6" t="s">
        <v>77</v>
      </c>
      <c r="C9" s="6" t="s">
        <v>78</v>
      </c>
      <c r="D9" s="6" t="s">
        <v>79</v>
      </c>
      <c r="E9" s="6" t="s">
        <v>80</v>
      </c>
      <c r="F9" s="6" t="s">
        <v>81</v>
      </c>
      <c r="G9" s="6" t="s">
        <v>82</v>
      </c>
      <c r="H9" s="6" t="s">
        <v>83</v>
      </c>
      <c r="I9" s="6" t="s">
        <v>84</v>
      </c>
      <c r="J9" s="6" t="s">
        <v>86</v>
      </c>
      <c r="K9" s="6" t="s">
        <v>87</v>
      </c>
      <c r="L9" s="6" t="s">
        <v>89</v>
      </c>
      <c r="M9" s="6" t="s">
        <v>90</v>
      </c>
      <c r="N9" s="6" t="s">
        <v>91</v>
      </c>
      <c r="O9" s="6" t="s">
        <v>95</v>
      </c>
      <c r="P9" s="6" t="s">
        <v>96</v>
      </c>
      <c r="Q9" s="6" t="s">
        <v>97</v>
      </c>
      <c r="R9" s="6" t="s">
        <v>98</v>
      </c>
      <c r="S9" s="6" t="s">
        <v>99</v>
      </c>
      <c r="T9" s="6" t="s">
        <v>100</v>
      </c>
      <c r="U9" s="6" t="s">
        <v>101</v>
      </c>
      <c r="V9" s="6" t="s">
        <v>103</v>
      </c>
    </row>
    <row r="10" spans="1:22" x14ac:dyDescent="0.25">
      <c r="A10" s="6" t="s">
        <v>125</v>
      </c>
      <c r="B10" s="6" t="s">
        <v>126</v>
      </c>
      <c r="C10" s="6" t="s">
        <v>128</v>
      </c>
      <c r="D10" s="6" t="s">
        <v>126</v>
      </c>
      <c r="E10" s="6" t="s">
        <v>126</v>
      </c>
      <c r="F10" s="6" t="s">
        <v>126</v>
      </c>
      <c r="G10" s="6" t="s">
        <v>126</v>
      </c>
      <c r="H10" s="6" t="s">
        <v>128</v>
      </c>
      <c r="I10" s="6" t="s">
        <v>126</v>
      </c>
      <c r="J10" s="6" t="s">
        <v>126</v>
      </c>
      <c r="K10" s="6" t="s">
        <v>126</v>
      </c>
      <c r="L10" s="6" t="s">
        <v>126</v>
      </c>
      <c r="M10" s="6" t="s">
        <v>128</v>
      </c>
      <c r="N10" s="6" t="s">
        <v>126</v>
      </c>
      <c r="O10" s="6" t="s">
        <v>128</v>
      </c>
      <c r="P10" s="6" t="s">
        <v>126</v>
      </c>
      <c r="Q10" s="6" t="s">
        <v>126</v>
      </c>
      <c r="R10" s="6" t="s">
        <v>128</v>
      </c>
      <c r="S10" s="6" t="s">
        <v>126</v>
      </c>
      <c r="T10" s="6" t="s">
        <v>126</v>
      </c>
      <c r="U10" s="6" t="s">
        <v>128</v>
      </c>
      <c r="V10" s="6" t="s">
        <v>126</v>
      </c>
    </row>
    <row r="11" spans="1:22" x14ac:dyDescent="0.25">
      <c r="A11" s="30" t="s">
        <v>164</v>
      </c>
      <c r="B11" s="31">
        <v>20.9</v>
      </c>
      <c r="C11" s="30">
        <v>2.13</v>
      </c>
      <c r="D11" s="30">
        <v>9</v>
      </c>
      <c r="E11" s="30">
        <v>50</v>
      </c>
      <c r="F11" s="30" t="s">
        <v>165</v>
      </c>
      <c r="G11" s="31">
        <v>10</v>
      </c>
      <c r="H11" s="30">
        <v>0.32</v>
      </c>
      <c r="I11" s="30">
        <v>14.9</v>
      </c>
      <c r="J11" s="30">
        <v>34</v>
      </c>
      <c r="K11" s="30">
        <v>13</v>
      </c>
      <c r="L11" s="31" t="s">
        <v>131</v>
      </c>
      <c r="M11" s="31">
        <v>11.9</v>
      </c>
      <c r="N11" s="30" t="s">
        <v>166</v>
      </c>
      <c r="O11" s="30">
        <v>0.61</v>
      </c>
      <c r="P11" s="30" t="s">
        <v>166</v>
      </c>
      <c r="Q11" s="30" t="s">
        <v>166</v>
      </c>
      <c r="R11" s="30">
        <v>0.34</v>
      </c>
      <c r="S11" s="30">
        <v>301</v>
      </c>
      <c r="T11" s="30">
        <v>42</v>
      </c>
      <c r="U11" s="30">
        <v>0.44</v>
      </c>
      <c r="V11" s="30">
        <v>11</v>
      </c>
    </row>
    <row r="12" spans="1:22" x14ac:dyDescent="0.25">
      <c r="A12" s="30" t="s">
        <v>170</v>
      </c>
      <c r="B12" s="31">
        <v>40.5</v>
      </c>
      <c r="C12" s="30">
        <v>1.2</v>
      </c>
      <c r="D12" s="30">
        <v>109</v>
      </c>
      <c r="E12" s="30">
        <v>20</v>
      </c>
      <c r="F12" s="30" t="s">
        <v>165</v>
      </c>
      <c r="G12" s="31">
        <v>38</v>
      </c>
      <c r="H12" s="30">
        <v>0.35</v>
      </c>
      <c r="I12" s="31">
        <v>176.5</v>
      </c>
      <c r="J12" s="30">
        <v>69</v>
      </c>
      <c r="K12" s="30">
        <v>6</v>
      </c>
      <c r="L12" s="31" t="s">
        <v>131</v>
      </c>
      <c r="M12" s="31">
        <v>27.1</v>
      </c>
      <c r="N12" s="30">
        <v>10</v>
      </c>
      <c r="O12" s="30">
        <v>0.42</v>
      </c>
      <c r="P12" s="30" t="s">
        <v>166</v>
      </c>
      <c r="Q12" s="30" t="s">
        <v>166</v>
      </c>
      <c r="R12" s="30">
        <v>0.19</v>
      </c>
      <c r="S12" s="30">
        <v>397</v>
      </c>
      <c r="T12" s="31">
        <v>108</v>
      </c>
      <c r="U12" s="30">
        <v>0.04</v>
      </c>
      <c r="V12" s="30">
        <v>12</v>
      </c>
    </row>
    <row r="13" spans="1:22" x14ac:dyDescent="0.25">
      <c r="A13" s="30" t="s">
        <v>171</v>
      </c>
      <c r="B13" s="30">
        <v>2.2000000000000002</v>
      </c>
      <c r="C13" s="30">
        <v>4.99</v>
      </c>
      <c r="D13" s="30">
        <v>136</v>
      </c>
      <c r="E13" s="30">
        <v>70</v>
      </c>
      <c r="F13" s="30" t="s">
        <v>165</v>
      </c>
      <c r="G13" s="30" t="s">
        <v>172</v>
      </c>
      <c r="H13" s="30">
        <v>0.39</v>
      </c>
      <c r="I13" s="31">
        <v>246</v>
      </c>
      <c r="J13" s="30">
        <v>46</v>
      </c>
      <c r="K13" s="30">
        <v>148</v>
      </c>
      <c r="L13" s="31">
        <v>2620</v>
      </c>
      <c r="M13" s="31">
        <v>22.7</v>
      </c>
      <c r="N13" s="30">
        <v>10</v>
      </c>
      <c r="O13" s="30">
        <v>0.01</v>
      </c>
      <c r="P13" s="30">
        <v>10</v>
      </c>
      <c r="Q13" s="30">
        <v>20</v>
      </c>
      <c r="R13" s="30">
        <v>6.18</v>
      </c>
      <c r="S13" s="31">
        <v>2130</v>
      </c>
      <c r="T13" s="30">
        <v>6</v>
      </c>
      <c r="U13" s="30" t="s">
        <v>173</v>
      </c>
      <c r="V13" s="30">
        <v>102</v>
      </c>
    </row>
    <row r="14" spans="1:22" x14ac:dyDescent="0.25">
      <c r="A14" s="30" t="s">
        <v>174</v>
      </c>
      <c r="B14" s="30">
        <v>3.1</v>
      </c>
      <c r="C14" s="30">
        <v>3.11</v>
      </c>
      <c r="D14" s="30">
        <v>204</v>
      </c>
      <c r="E14" s="30">
        <v>20</v>
      </c>
      <c r="F14" s="30" t="s">
        <v>165</v>
      </c>
      <c r="G14" s="30">
        <v>3</v>
      </c>
      <c r="H14" s="30">
        <v>0.78</v>
      </c>
      <c r="I14" s="31">
        <v>333</v>
      </c>
      <c r="J14" s="30">
        <v>56</v>
      </c>
      <c r="K14" s="30">
        <v>100</v>
      </c>
      <c r="L14" s="31">
        <v>4170</v>
      </c>
      <c r="M14" s="31">
        <v>26.7</v>
      </c>
      <c r="N14" s="30">
        <v>10</v>
      </c>
      <c r="O14" s="30" t="s">
        <v>173</v>
      </c>
      <c r="P14" s="30">
        <v>10</v>
      </c>
      <c r="Q14" s="30">
        <v>10</v>
      </c>
      <c r="R14" s="30">
        <v>3.77</v>
      </c>
      <c r="S14" s="31">
        <v>1395</v>
      </c>
      <c r="T14" s="30">
        <v>5</v>
      </c>
      <c r="U14" s="30" t="s">
        <v>173</v>
      </c>
      <c r="V14" s="30">
        <v>86</v>
      </c>
    </row>
    <row r="15" spans="1:22" x14ac:dyDescent="0.25">
      <c r="A15" s="30" t="s">
        <v>175</v>
      </c>
      <c r="B15" s="30">
        <v>1</v>
      </c>
      <c r="C15" s="30">
        <v>6.11</v>
      </c>
      <c r="D15" s="30">
        <v>63</v>
      </c>
      <c r="E15" s="30">
        <v>120</v>
      </c>
      <c r="F15" s="30" t="s">
        <v>165</v>
      </c>
      <c r="G15" s="30">
        <v>3</v>
      </c>
      <c r="H15" s="30">
        <v>0.55000000000000004</v>
      </c>
      <c r="I15" s="30">
        <v>2.6</v>
      </c>
      <c r="J15" s="30">
        <v>48</v>
      </c>
      <c r="K15" s="30">
        <v>5</v>
      </c>
      <c r="L15" s="31">
        <v>4670</v>
      </c>
      <c r="M15" s="31">
        <v>21.2</v>
      </c>
      <c r="N15" s="30">
        <v>20</v>
      </c>
      <c r="O15" s="30">
        <v>0.01</v>
      </c>
      <c r="P15" s="30" t="s">
        <v>166</v>
      </c>
      <c r="Q15" s="30">
        <v>10</v>
      </c>
      <c r="R15" s="30">
        <v>6.6</v>
      </c>
      <c r="S15" s="31">
        <v>3330</v>
      </c>
      <c r="T15" s="30">
        <v>2</v>
      </c>
      <c r="U15" s="30" t="s">
        <v>173</v>
      </c>
      <c r="V15" s="30">
        <v>9</v>
      </c>
    </row>
    <row r="16" spans="1:22" x14ac:dyDescent="0.25">
      <c r="A16" s="30" t="s">
        <v>176</v>
      </c>
      <c r="B16" s="31">
        <v>14.2</v>
      </c>
      <c r="C16" s="30">
        <v>4.4000000000000004</v>
      </c>
      <c r="D16" s="31">
        <v>529</v>
      </c>
      <c r="E16" s="30">
        <v>50</v>
      </c>
      <c r="F16" s="30" t="s">
        <v>165</v>
      </c>
      <c r="G16" s="30" t="s">
        <v>172</v>
      </c>
      <c r="H16" s="30">
        <v>0.01</v>
      </c>
      <c r="I16" s="30">
        <v>524</v>
      </c>
      <c r="J16" s="30" t="s">
        <v>177</v>
      </c>
      <c r="K16" s="30">
        <v>3</v>
      </c>
      <c r="L16" s="31">
        <v>7310</v>
      </c>
      <c r="M16" s="31">
        <v>5.29</v>
      </c>
      <c r="N16" s="30">
        <v>40</v>
      </c>
      <c r="O16" s="30">
        <v>2.4700000000000002</v>
      </c>
      <c r="P16" s="30" t="s">
        <v>166</v>
      </c>
      <c r="Q16" s="30" t="s">
        <v>166</v>
      </c>
      <c r="R16" s="30">
        <v>0.28000000000000003</v>
      </c>
      <c r="S16" s="30">
        <v>246</v>
      </c>
      <c r="T16" s="30">
        <v>7</v>
      </c>
      <c r="U16" s="30">
        <v>0.06</v>
      </c>
      <c r="V16" s="30">
        <v>1</v>
      </c>
    </row>
    <row r="17" spans="1:22" x14ac:dyDescent="0.25">
      <c r="A17" s="30" t="s">
        <v>178</v>
      </c>
      <c r="B17" s="31">
        <v>46.3</v>
      </c>
      <c r="C17" s="30">
        <v>1.02</v>
      </c>
      <c r="D17" s="30">
        <v>108</v>
      </c>
      <c r="E17" s="30">
        <v>40</v>
      </c>
      <c r="F17" s="30" t="s">
        <v>165</v>
      </c>
      <c r="G17" s="31">
        <v>5</v>
      </c>
      <c r="H17" s="30">
        <v>2.95</v>
      </c>
      <c r="I17" s="30">
        <v>57.3</v>
      </c>
      <c r="J17" s="30">
        <v>12</v>
      </c>
      <c r="K17" s="30">
        <v>16</v>
      </c>
      <c r="L17" s="31" t="s">
        <v>131</v>
      </c>
      <c r="M17" s="31">
        <v>8.24</v>
      </c>
      <c r="N17" s="30" t="s">
        <v>166</v>
      </c>
      <c r="O17" s="30">
        <v>0.16</v>
      </c>
      <c r="P17" s="30" t="s">
        <v>166</v>
      </c>
      <c r="Q17" s="30" t="s">
        <v>166</v>
      </c>
      <c r="R17" s="30">
        <v>0.16</v>
      </c>
      <c r="S17" s="30">
        <v>282</v>
      </c>
      <c r="T17" s="31">
        <v>67</v>
      </c>
      <c r="U17" s="30">
        <v>0.34</v>
      </c>
      <c r="V17" s="30">
        <v>11</v>
      </c>
    </row>
    <row r="18" spans="1:22" x14ac:dyDescent="0.25">
      <c r="A18" s="30" t="s">
        <v>179</v>
      </c>
      <c r="B18" s="31">
        <v>95.6</v>
      </c>
      <c r="C18" s="30">
        <v>0.49</v>
      </c>
      <c r="D18" s="30">
        <v>143</v>
      </c>
      <c r="E18" s="30">
        <v>20</v>
      </c>
      <c r="F18" s="30" t="s">
        <v>165</v>
      </c>
      <c r="G18" s="31">
        <v>24</v>
      </c>
      <c r="H18" s="30">
        <v>0.15</v>
      </c>
      <c r="I18" s="31">
        <v>123.5</v>
      </c>
      <c r="J18" s="30" t="s">
        <v>177</v>
      </c>
      <c r="K18" s="30">
        <v>4</v>
      </c>
      <c r="L18" s="31" t="s">
        <v>131</v>
      </c>
      <c r="M18" s="31">
        <v>9.02</v>
      </c>
      <c r="N18" s="30">
        <v>10</v>
      </c>
      <c r="O18" s="30">
        <v>0.15</v>
      </c>
      <c r="P18" s="30" t="s">
        <v>166</v>
      </c>
      <c r="Q18" s="30" t="s">
        <v>166</v>
      </c>
      <c r="R18" s="30">
        <v>7.0000000000000007E-2</v>
      </c>
      <c r="S18" s="30">
        <v>47</v>
      </c>
      <c r="T18" s="31">
        <v>118</v>
      </c>
      <c r="U18" s="30">
        <v>0.08</v>
      </c>
      <c r="V18" s="30">
        <v>14</v>
      </c>
    </row>
    <row r="19" spans="1:22" x14ac:dyDescent="0.25">
      <c r="A19" s="30" t="s">
        <v>180</v>
      </c>
      <c r="B19" s="31" t="s">
        <v>181</v>
      </c>
      <c r="C19" s="30">
        <v>1.32</v>
      </c>
      <c r="D19" s="30">
        <v>302</v>
      </c>
      <c r="E19" s="30">
        <v>20</v>
      </c>
      <c r="F19" s="30" t="s">
        <v>165</v>
      </c>
      <c r="G19" s="31">
        <v>8</v>
      </c>
      <c r="H19" s="31">
        <v>8.32</v>
      </c>
      <c r="I19" s="31" t="s">
        <v>182</v>
      </c>
      <c r="J19" s="30">
        <v>1</v>
      </c>
      <c r="K19" s="30">
        <v>1</v>
      </c>
      <c r="L19" s="31">
        <v>4820</v>
      </c>
      <c r="M19" s="31">
        <v>6.01</v>
      </c>
      <c r="N19" s="30">
        <v>40</v>
      </c>
      <c r="O19" s="30">
        <v>0.13</v>
      </c>
      <c r="P19" s="30" t="s">
        <v>166</v>
      </c>
      <c r="Q19" s="30" t="s">
        <v>166</v>
      </c>
      <c r="R19" s="30">
        <v>0.41</v>
      </c>
      <c r="S19" s="30">
        <v>656</v>
      </c>
      <c r="T19" s="31">
        <v>200</v>
      </c>
      <c r="U19" s="30">
        <v>0.25</v>
      </c>
      <c r="V19" s="30">
        <v>29</v>
      </c>
    </row>
    <row r="20" spans="1:22" x14ac:dyDescent="0.25">
      <c r="A20" s="30" t="s">
        <v>184</v>
      </c>
      <c r="B20" s="31" t="s">
        <v>181</v>
      </c>
      <c r="C20" s="30">
        <v>0.59</v>
      </c>
      <c r="D20" s="30">
        <v>105</v>
      </c>
      <c r="E20" s="30">
        <v>20</v>
      </c>
      <c r="F20" s="30" t="s">
        <v>165</v>
      </c>
      <c r="G20" s="31">
        <v>40</v>
      </c>
      <c r="H20" s="30">
        <v>0.47</v>
      </c>
      <c r="I20" s="31">
        <v>193.5</v>
      </c>
      <c r="J20" s="30" t="s">
        <v>177</v>
      </c>
      <c r="K20" s="30">
        <v>4</v>
      </c>
      <c r="L20" s="31" t="s">
        <v>131</v>
      </c>
      <c r="M20" s="31">
        <v>17.7</v>
      </c>
      <c r="N20" s="30">
        <v>20</v>
      </c>
      <c r="O20" s="30">
        <v>0.23</v>
      </c>
      <c r="P20" s="30" t="s">
        <v>166</v>
      </c>
      <c r="Q20" s="30" t="s">
        <v>166</v>
      </c>
      <c r="R20" s="30">
        <v>0.06</v>
      </c>
      <c r="S20" s="30">
        <v>45</v>
      </c>
      <c r="T20" s="31">
        <v>394</v>
      </c>
      <c r="U20" s="30">
        <v>0.03</v>
      </c>
      <c r="V20" s="30">
        <v>16</v>
      </c>
    </row>
    <row r="21" spans="1:22" x14ac:dyDescent="0.25">
      <c r="A21" s="30" t="s">
        <v>185</v>
      </c>
      <c r="B21" s="31" t="s">
        <v>181</v>
      </c>
      <c r="C21" s="30">
        <v>0.44</v>
      </c>
      <c r="D21" s="30">
        <v>342</v>
      </c>
      <c r="E21" s="30">
        <v>70</v>
      </c>
      <c r="F21" s="30" t="s">
        <v>165</v>
      </c>
      <c r="G21" s="31">
        <v>22</v>
      </c>
      <c r="H21" s="30">
        <v>0.88</v>
      </c>
      <c r="I21" s="31">
        <v>321</v>
      </c>
      <c r="J21" s="30">
        <v>6</v>
      </c>
      <c r="K21" s="30">
        <v>4</v>
      </c>
      <c r="L21" s="31" t="s">
        <v>131</v>
      </c>
      <c r="M21" s="31">
        <v>17.649999999999999</v>
      </c>
      <c r="N21" s="30">
        <v>10</v>
      </c>
      <c r="O21" s="30">
        <v>0.11</v>
      </c>
      <c r="P21" s="30" t="s">
        <v>166</v>
      </c>
      <c r="Q21" s="30" t="s">
        <v>166</v>
      </c>
      <c r="R21" s="30">
        <v>0.03</v>
      </c>
      <c r="S21" s="30">
        <v>79</v>
      </c>
      <c r="T21" s="31">
        <v>285</v>
      </c>
      <c r="U21" s="30">
        <v>0.03</v>
      </c>
      <c r="V21" s="30">
        <v>9</v>
      </c>
    </row>
    <row r="22" spans="1:22" x14ac:dyDescent="0.25">
      <c r="A22" s="30" t="s">
        <v>186</v>
      </c>
      <c r="B22" s="31" t="s">
        <v>181</v>
      </c>
      <c r="C22" s="30">
        <v>0.99</v>
      </c>
      <c r="D22" s="31">
        <v>2690</v>
      </c>
      <c r="E22" s="30">
        <v>20</v>
      </c>
      <c r="F22" s="30" t="s">
        <v>165</v>
      </c>
      <c r="G22" s="31">
        <v>21</v>
      </c>
      <c r="H22" s="30">
        <v>4.28</v>
      </c>
      <c r="I22" s="31">
        <v>878</v>
      </c>
      <c r="J22" s="30" t="s">
        <v>177</v>
      </c>
      <c r="K22" s="30">
        <v>5</v>
      </c>
      <c r="L22" s="31" t="s">
        <v>131</v>
      </c>
      <c r="M22" s="31">
        <v>8.3000000000000007</v>
      </c>
      <c r="N22" s="30">
        <v>30</v>
      </c>
      <c r="O22" s="30">
        <v>0.05</v>
      </c>
      <c r="P22" s="30" t="s">
        <v>166</v>
      </c>
      <c r="Q22" s="30">
        <v>20</v>
      </c>
      <c r="R22" s="30">
        <v>0.44</v>
      </c>
      <c r="S22" s="30">
        <v>313</v>
      </c>
      <c r="T22" s="31">
        <v>244</v>
      </c>
      <c r="U22" s="30">
        <v>0.01</v>
      </c>
      <c r="V22" s="30">
        <v>28</v>
      </c>
    </row>
    <row r="23" spans="1:22" x14ac:dyDescent="0.25">
      <c r="A23" s="30" t="s">
        <v>187</v>
      </c>
      <c r="B23" s="31">
        <v>99.7</v>
      </c>
      <c r="C23" s="30">
        <v>0.4</v>
      </c>
      <c r="D23" s="30">
        <v>34</v>
      </c>
      <c r="E23" s="30">
        <v>20</v>
      </c>
      <c r="F23" s="30" t="s">
        <v>165</v>
      </c>
      <c r="G23" s="31">
        <v>26</v>
      </c>
      <c r="H23" s="30">
        <v>0.43</v>
      </c>
      <c r="I23" s="31">
        <v>574</v>
      </c>
      <c r="J23" s="30" t="s">
        <v>177</v>
      </c>
      <c r="K23" s="30">
        <v>4</v>
      </c>
      <c r="L23" s="31" t="s">
        <v>131</v>
      </c>
      <c r="M23" s="31">
        <v>5.81</v>
      </c>
      <c r="N23" s="30">
        <v>10</v>
      </c>
      <c r="O23" s="30">
        <v>7.0000000000000007E-2</v>
      </c>
      <c r="P23" s="30" t="s">
        <v>166</v>
      </c>
      <c r="Q23" s="30" t="s">
        <v>166</v>
      </c>
      <c r="R23" s="30">
        <v>0.03</v>
      </c>
      <c r="S23" s="30">
        <v>59</v>
      </c>
      <c r="T23" s="31">
        <v>143</v>
      </c>
      <c r="U23" s="30">
        <v>0.14000000000000001</v>
      </c>
      <c r="V23" s="30">
        <v>13</v>
      </c>
    </row>
    <row r="24" spans="1:22" x14ac:dyDescent="0.25">
      <c r="A24" s="30" t="s">
        <v>188</v>
      </c>
      <c r="B24" s="31">
        <v>31.2</v>
      </c>
      <c r="C24" s="30">
        <v>3.1</v>
      </c>
      <c r="D24" s="30">
        <v>220</v>
      </c>
      <c r="E24" s="30">
        <v>110</v>
      </c>
      <c r="F24" s="30" t="s">
        <v>165</v>
      </c>
      <c r="G24" s="31">
        <v>21</v>
      </c>
      <c r="H24" s="31">
        <v>8.32</v>
      </c>
      <c r="I24" s="30">
        <v>14.7</v>
      </c>
      <c r="J24" s="30">
        <v>10</v>
      </c>
      <c r="K24" s="30">
        <v>6</v>
      </c>
      <c r="L24" s="31" t="s">
        <v>131</v>
      </c>
      <c r="M24" s="31">
        <v>19.2</v>
      </c>
      <c r="N24" s="30">
        <v>10</v>
      </c>
      <c r="O24" s="30">
        <v>0.77</v>
      </c>
      <c r="P24" s="30">
        <v>10</v>
      </c>
      <c r="Q24" s="30" t="s">
        <v>166</v>
      </c>
      <c r="R24" s="30">
        <v>0.24</v>
      </c>
      <c r="S24" s="30">
        <v>400</v>
      </c>
      <c r="T24" s="31">
        <v>118</v>
      </c>
      <c r="U24" s="30">
        <v>1.27</v>
      </c>
      <c r="V24" s="30">
        <v>4</v>
      </c>
    </row>
    <row r="25" spans="1:22" x14ac:dyDescent="0.25">
      <c r="A25" s="30" t="s">
        <v>189</v>
      </c>
      <c r="B25" s="31" t="s">
        <v>181</v>
      </c>
      <c r="C25" s="30">
        <v>0.76</v>
      </c>
      <c r="D25" s="31">
        <v>7120</v>
      </c>
      <c r="E25" s="30">
        <v>20</v>
      </c>
      <c r="F25" s="30" t="s">
        <v>165</v>
      </c>
      <c r="G25" s="31">
        <v>8</v>
      </c>
      <c r="H25" s="30">
        <v>1.78</v>
      </c>
      <c r="I25" s="31" t="s">
        <v>182</v>
      </c>
      <c r="J25" s="30" t="s">
        <v>177</v>
      </c>
      <c r="K25" s="30">
        <v>3</v>
      </c>
      <c r="L25" s="31" t="s">
        <v>131</v>
      </c>
      <c r="M25" s="31">
        <v>7.77</v>
      </c>
      <c r="N25" s="30">
        <v>40</v>
      </c>
      <c r="O25" s="30">
        <v>7.0000000000000007E-2</v>
      </c>
      <c r="P25" s="30" t="s">
        <v>166</v>
      </c>
      <c r="Q25" s="30" t="s">
        <v>166</v>
      </c>
      <c r="R25" s="30">
        <v>0.53</v>
      </c>
      <c r="S25" s="30">
        <v>273</v>
      </c>
      <c r="T25" s="31">
        <v>296</v>
      </c>
      <c r="U25" s="30">
        <v>0.09</v>
      </c>
      <c r="V25" s="30">
        <v>16</v>
      </c>
    </row>
    <row r="26" spans="1:22" x14ac:dyDescent="0.25">
      <c r="A26" s="30" t="s">
        <v>190</v>
      </c>
      <c r="B26" s="31" t="s">
        <v>181</v>
      </c>
      <c r="C26" s="30">
        <v>7.0000000000000007E-2</v>
      </c>
      <c r="D26" s="31">
        <v>3700</v>
      </c>
      <c r="E26" s="30">
        <v>10</v>
      </c>
      <c r="F26" s="30" t="s">
        <v>165</v>
      </c>
      <c r="G26" s="31">
        <v>146</v>
      </c>
      <c r="H26" s="30">
        <v>0.11</v>
      </c>
      <c r="I26" s="31" t="s">
        <v>182</v>
      </c>
      <c r="J26" s="30">
        <v>21</v>
      </c>
      <c r="K26" s="30">
        <v>4</v>
      </c>
      <c r="L26" s="31" t="s">
        <v>131</v>
      </c>
      <c r="M26" s="31">
        <v>17.600000000000001</v>
      </c>
      <c r="N26" s="30" t="s">
        <v>166</v>
      </c>
      <c r="O26" s="30">
        <v>0.01</v>
      </c>
      <c r="P26" s="30" t="s">
        <v>166</v>
      </c>
      <c r="Q26" s="30" t="s">
        <v>166</v>
      </c>
      <c r="R26" s="30">
        <v>0.01</v>
      </c>
      <c r="S26" s="30">
        <v>35</v>
      </c>
      <c r="T26" s="30">
        <v>2</v>
      </c>
      <c r="U26" s="30">
        <v>0.01</v>
      </c>
      <c r="V26" s="30">
        <v>46</v>
      </c>
    </row>
    <row r="27" spans="1:22" x14ac:dyDescent="0.25">
      <c r="A27" s="30" t="s">
        <v>191</v>
      </c>
      <c r="B27" s="31" t="s">
        <v>181</v>
      </c>
      <c r="C27" s="30">
        <v>1.1299999999999999</v>
      </c>
      <c r="D27" s="31">
        <v>522</v>
      </c>
      <c r="E27" s="30">
        <v>20</v>
      </c>
      <c r="F27" s="30" t="s">
        <v>165</v>
      </c>
      <c r="G27" s="31">
        <v>10</v>
      </c>
      <c r="H27" s="31">
        <v>19.2</v>
      </c>
      <c r="I27" s="31">
        <v>750</v>
      </c>
      <c r="J27" s="30" t="s">
        <v>177</v>
      </c>
      <c r="K27" s="30">
        <v>2</v>
      </c>
      <c r="L27" s="31">
        <v>5160</v>
      </c>
      <c r="M27" s="31">
        <v>4.41</v>
      </c>
      <c r="N27" s="30">
        <v>30</v>
      </c>
      <c r="O27" s="30">
        <v>0.1</v>
      </c>
      <c r="P27" s="30">
        <v>10</v>
      </c>
      <c r="Q27" s="30">
        <v>10</v>
      </c>
      <c r="R27" s="30">
        <v>0.89</v>
      </c>
      <c r="S27" s="30">
        <v>926</v>
      </c>
      <c r="T27" s="31">
        <v>213</v>
      </c>
      <c r="U27" s="30">
        <v>0.02</v>
      </c>
      <c r="V27" s="30">
        <v>18</v>
      </c>
    </row>
    <row r="28" spans="1:22" x14ac:dyDescent="0.25">
      <c r="A28" s="30" t="s">
        <v>192</v>
      </c>
      <c r="B28" s="31" t="s">
        <v>181</v>
      </c>
      <c r="C28" s="30">
        <v>1.86</v>
      </c>
      <c r="D28" s="31">
        <v>660</v>
      </c>
      <c r="E28" s="30">
        <v>20</v>
      </c>
      <c r="F28" s="30" t="s">
        <v>165</v>
      </c>
      <c r="G28" s="31">
        <v>10</v>
      </c>
      <c r="H28" s="31">
        <v>10.85</v>
      </c>
      <c r="I28" s="31">
        <v>467</v>
      </c>
      <c r="J28" s="30">
        <v>18</v>
      </c>
      <c r="K28" s="30">
        <v>6</v>
      </c>
      <c r="L28" s="31" t="s">
        <v>131</v>
      </c>
      <c r="M28" s="31">
        <v>12.2</v>
      </c>
      <c r="N28" s="30">
        <v>20</v>
      </c>
      <c r="O28" s="30">
        <v>0.08</v>
      </c>
      <c r="P28" s="30" t="s">
        <v>166</v>
      </c>
      <c r="Q28" s="30">
        <v>10</v>
      </c>
      <c r="R28" s="30">
        <v>1.71</v>
      </c>
      <c r="S28" s="30">
        <v>851</v>
      </c>
      <c r="T28" s="31">
        <v>100</v>
      </c>
      <c r="U28" s="30">
        <v>0.41</v>
      </c>
      <c r="V28" s="30">
        <v>10</v>
      </c>
    </row>
    <row r="29" spans="1:22" x14ac:dyDescent="0.25">
      <c r="A29" s="30" t="s">
        <v>193</v>
      </c>
      <c r="B29" s="31" t="s">
        <v>181</v>
      </c>
      <c r="C29" s="30">
        <v>1.05</v>
      </c>
      <c r="D29" s="30">
        <v>214</v>
      </c>
      <c r="E29" s="30">
        <v>30</v>
      </c>
      <c r="F29" s="30" t="s">
        <v>165</v>
      </c>
      <c r="G29" s="31">
        <v>42</v>
      </c>
      <c r="H29" s="31">
        <v>5.35</v>
      </c>
      <c r="I29" s="31">
        <v>605</v>
      </c>
      <c r="J29" s="30">
        <v>62</v>
      </c>
      <c r="K29" s="30">
        <v>4</v>
      </c>
      <c r="L29" s="31" t="s">
        <v>131</v>
      </c>
      <c r="M29" s="31">
        <v>24.7</v>
      </c>
      <c r="N29" s="30">
        <v>10</v>
      </c>
      <c r="O29" s="30">
        <v>0.26</v>
      </c>
      <c r="P29" s="30" t="s">
        <v>166</v>
      </c>
      <c r="Q29" s="30">
        <v>20</v>
      </c>
      <c r="R29" s="30">
        <v>0.31</v>
      </c>
      <c r="S29" s="30">
        <v>520</v>
      </c>
      <c r="T29" s="31">
        <v>377</v>
      </c>
      <c r="U29" s="30">
        <v>0.02</v>
      </c>
      <c r="V29" s="30">
        <v>37</v>
      </c>
    </row>
    <row r="30" spans="1:22" x14ac:dyDescent="0.25">
      <c r="A30" s="30" t="s">
        <v>194</v>
      </c>
      <c r="B30" s="31">
        <v>41</v>
      </c>
      <c r="C30" s="30">
        <v>0.04</v>
      </c>
      <c r="D30" s="30">
        <v>174</v>
      </c>
      <c r="E30" s="30">
        <v>30</v>
      </c>
      <c r="F30" s="30" t="s">
        <v>165</v>
      </c>
      <c r="G30" s="30" t="s">
        <v>172</v>
      </c>
      <c r="H30" s="30">
        <v>0.1</v>
      </c>
      <c r="I30" s="30">
        <v>24</v>
      </c>
      <c r="J30" s="30">
        <v>2</v>
      </c>
      <c r="K30" s="30">
        <v>27</v>
      </c>
      <c r="L30" s="31" t="s">
        <v>131</v>
      </c>
      <c r="M30" s="31">
        <v>7.13</v>
      </c>
      <c r="N30" s="30" t="s">
        <v>166</v>
      </c>
      <c r="O30" s="30">
        <v>0.01</v>
      </c>
      <c r="P30" s="30" t="s">
        <v>166</v>
      </c>
      <c r="Q30" s="30" t="s">
        <v>166</v>
      </c>
      <c r="R30" s="30" t="s">
        <v>173</v>
      </c>
      <c r="S30" s="30">
        <v>62</v>
      </c>
      <c r="T30" s="30">
        <v>7</v>
      </c>
      <c r="U30" s="30" t="s">
        <v>173</v>
      </c>
      <c r="V30" s="30">
        <v>5</v>
      </c>
    </row>
    <row r="31" spans="1:22" x14ac:dyDescent="0.25">
      <c r="A31" s="30" t="s">
        <v>195</v>
      </c>
      <c r="B31" s="31">
        <v>66.2</v>
      </c>
      <c r="C31" s="30">
        <v>7.29</v>
      </c>
      <c r="D31" s="30">
        <v>363</v>
      </c>
      <c r="E31" s="30">
        <v>100</v>
      </c>
      <c r="F31" s="30">
        <v>0.7</v>
      </c>
      <c r="G31" s="30" t="s">
        <v>172</v>
      </c>
      <c r="H31" s="30">
        <v>0.85</v>
      </c>
      <c r="I31" s="31">
        <v>184.5</v>
      </c>
      <c r="J31" s="30">
        <v>17</v>
      </c>
      <c r="K31" s="30">
        <v>40</v>
      </c>
      <c r="L31" s="31" t="s">
        <v>131</v>
      </c>
      <c r="M31" s="31">
        <v>6.82</v>
      </c>
      <c r="N31" s="30">
        <v>40</v>
      </c>
      <c r="O31" s="30">
        <v>1.19</v>
      </c>
      <c r="P31" s="30" t="s">
        <v>166</v>
      </c>
      <c r="Q31" s="30" t="s">
        <v>166</v>
      </c>
      <c r="R31" s="30">
        <v>0.21</v>
      </c>
      <c r="S31" s="30">
        <v>93</v>
      </c>
      <c r="T31" s="31">
        <v>52</v>
      </c>
      <c r="U31" s="30">
        <v>3.04</v>
      </c>
      <c r="V31" s="30">
        <v>31</v>
      </c>
    </row>
    <row r="32" spans="1:22" x14ac:dyDescent="0.25">
      <c r="A32" s="30" t="s">
        <v>196</v>
      </c>
      <c r="B32" s="31">
        <v>47.1</v>
      </c>
      <c r="C32" s="30">
        <v>0.21</v>
      </c>
      <c r="D32" s="30">
        <v>113</v>
      </c>
      <c r="E32" s="30">
        <v>20</v>
      </c>
      <c r="F32" s="30" t="s">
        <v>165</v>
      </c>
      <c r="G32" s="30">
        <v>3</v>
      </c>
      <c r="H32" s="30">
        <v>0.31</v>
      </c>
      <c r="I32" s="31">
        <v>556</v>
      </c>
      <c r="J32" s="30" t="s">
        <v>177</v>
      </c>
      <c r="K32" s="30">
        <v>2</v>
      </c>
      <c r="L32" s="31">
        <v>5850</v>
      </c>
      <c r="M32" s="30">
        <v>2.11</v>
      </c>
      <c r="N32" s="30">
        <v>20</v>
      </c>
      <c r="O32" s="30">
        <v>0.05</v>
      </c>
      <c r="P32" s="30" t="s">
        <v>166</v>
      </c>
      <c r="Q32" s="30" t="s">
        <v>166</v>
      </c>
      <c r="R32" s="30">
        <v>0.03</v>
      </c>
      <c r="S32" s="30">
        <v>47</v>
      </c>
      <c r="T32" s="31">
        <v>66</v>
      </c>
      <c r="U32" s="30">
        <v>0.03</v>
      </c>
      <c r="V32" s="30">
        <v>10</v>
      </c>
    </row>
    <row r="33" spans="1:22" x14ac:dyDescent="0.25">
      <c r="A33" s="30" t="s">
        <v>197</v>
      </c>
      <c r="B33" s="30">
        <v>6</v>
      </c>
      <c r="C33" s="30">
        <v>1.05</v>
      </c>
      <c r="D33" s="30">
        <v>10</v>
      </c>
      <c r="E33" s="30">
        <v>50</v>
      </c>
      <c r="F33" s="30" t="s">
        <v>165</v>
      </c>
      <c r="G33" s="30" t="s">
        <v>172</v>
      </c>
      <c r="H33" s="30">
        <v>0.02</v>
      </c>
      <c r="I33" s="30">
        <v>2.6</v>
      </c>
      <c r="J33" s="30">
        <v>35</v>
      </c>
      <c r="K33" s="30">
        <v>23</v>
      </c>
      <c r="L33" s="31">
        <v>8780</v>
      </c>
      <c r="M33" s="31">
        <v>6.4</v>
      </c>
      <c r="N33" s="30">
        <v>10</v>
      </c>
      <c r="O33" s="30">
        <v>0.02</v>
      </c>
      <c r="P33" s="30">
        <v>10</v>
      </c>
      <c r="Q33" s="30" t="s">
        <v>166</v>
      </c>
      <c r="R33" s="30">
        <v>0.38</v>
      </c>
      <c r="S33" s="30">
        <v>166</v>
      </c>
      <c r="T33" s="30">
        <v>9</v>
      </c>
      <c r="U33" s="30">
        <v>0.01</v>
      </c>
      <c r="V33" s="30">
        <v>3</v>
      </c>
    </row>
    <row r="34" spans="1:22" x14ac:dyDescent="0.25">
      <c r="A34" s="30" t="s">
        <v>198</v>
      </c>
      <c r="B34" s="30">
        <v>2.1</v>
      </c>
      <c r="C34" s="30">
        <v>1.5</v>
      </c>
      <c r="D34" s="30">
        <v>32</v>
      </c>
      <c r="E34" s="30">
        <v>40</v>
      </c>
      <c r="F34" s="30">
        <v>0.5</v>
      </c>
      <c r="G34" s="30" t="s">
        <v>172</v>
      </c>
      <c r="H34" s="30">
        <v>0.02</v>
      </c>
      <c r="I34" s="30">
        <v>1.4</v>
      </c>
      <c r="J34" s="30">
        <v>220</v>
      </c>
      <c r="K34" s="30">
        <v>9</v>
      </c>
      <c r="L34" s="31">
        <v>1805</v>
      </c>
      <c r="M34" s="31">
        <v>20.100000000000001</v>
      </c>
      <c r="N34" s="30">
        <v>10</v>
      </c>
      <c r="O34" s="30">
        <v>0.01</v>
      </c>
      <c r="P34" s="30" t="s">
        <v>166</v>
      </c>
      <c r="Q34" s="30" t="s">
        <v>166</v>
      </c>
      <c r="R34" s="30">
        <v>0.34</v>
      </c>
      <c r="S34" s="30">
        <v>354</v>
      </c>
      <c r="T34" s="30">
        <v>20</v>
      </c>
      <c r="U34" s="30">
        <v>0.01</v>
      </c>
      <c r="V34" s="30">
        <v>1</v>
      </c>
    </row>
    <row r="35" spans="1:22" x14ac:dyDescent="0.25">
      <c r="A35" s="30" t="s">
        <v>199</v>
      </c>
      <c r="B35" s="30">
        <v>9.9</v>
      </c>
      <c r="C35" s="30">
        <v>0.54</v>
      </c>
      <c r="D35" s="30">
        <v>49</v>
      </c>
      <c r="E35" s="30">
        <v>80</v>
      </c>
      <c r="F35" s="30" t="s">
        <v>165</v>
      </c>
      <c r="G35" s="31">
        <v>6</v>
      </c>
      <c r="H35" s="30">
        <v>0.01</v>
      </c>
      <c r="I35" s="30">
        <v>0.8</v>
      </c>
      <c r="J35" s="30">
        <v>172</v>
      </c>
      <c r="K35" s="30">
        <v>16</v>
      </c>
      <c r="L35" s="31" t="s">
        <v>131</v>
      </c>
      <c r="M35" s="31">
        <v>13</v>
      </c>
      <c r="N35" s="30" t="s">
        <v>166</v>
      </c>
      <c r="O35" s="30">
        <v>0.01</v>
      </c>
      <c r="P35" s="30" t="s">
        <v>166</v>
      </c>
      <c r="Q35" s="30" t="s">
        <v>166</v>
      </c>
      <c r="R35" s="30">
        <v>0.08</v>
      </c>
      <c r="S35" s="30">
        <v>93</v>
      </c>
      <c r="T35" s="30">
        <v>18</v>
      </c>
      <c r="U35" s="30" t="s">
        <v>173</v>
      </c>
      <c r="V35" s="30">
        <v>2</v>
      </c>
    </row>
    <row r="36" spans="1:22" x14ac:dyDescent="0.25">
      <c r="A36" s="30" t="s">
        <v>200</v>
      </c>
      <c r="B36" s="30">
        <v>5.2</v>
      </c>
      <c r="C36" s="30">
        <v>0.69</v>
      </c>
      <c r="D36" s="30">
        <v>9</v>
      </c>
      <c r="E36" s="30">
        <v>140</v>
      </c>
      <c r="F36" s="30" t="s">
        <v>165</v>
      </c>
      <c r="G36" s="30" t="s">
        <v>172</v>
      </c>
      <c r="H36" s="30">
        <v>0.04</v>
      </c>
      <c r="I36" s="30">
        <v>1.6</v>
      </c>
      <c r="J36" s="30">
        <v>8</v>
      </c>
      <c r="K36" s="30">
        <v>35</v>
      </c>
      <c r="L36" s="31" t="s">
        <v>131</v>
      </c>
      <c r="M36" s="30">
        <v>4.13</v>
      </c>
      <c r="N36" s="30" t="s">
        <v>166</v>
      </c>
      <c r="O36" s="30" t="s">
        <v>173</v>
      </c>
      <c r="P36" s="30" t="s">
        <v>166</v>
      </c>
      <c r="Q36" s="30" t="s">
        <v>166</v>
      </c>
      <c r="R36" s="30">
        <v>0.79</v>
      </c>
      <c r="S36" s="30">
        <v>318</v>
      </c>
      <c r="T36" s="30">
        <v>3</v>
      </c>
      <c r="U36" s="30">
        <v>0.01</v>
      </c>
      <c r="V36" s="30">
        <v>7</v>
      </c>
    </row>
    <row r="37" spans="1:22" x14ac:dyDescent="0.25">
      <c r="A37" s="30" t="s">
        <v>201</v>
      </c>
      <c r="B37" s="30">
        <v>2.6</v>
      </c>
      <c r="C37" s="30">
        <v>0.64</v>
      </c>
      <c r="D37" s="30">
        <v>6</v>
      </c>
      <c r="E37" s="30">
        <v>70</v>
      </c>
      <c r="F37" s="30" t="s">
        <v>165</v>
      </c>
      <c r="G37" s="30" t="s">
        <v>172</v>
      </c>
      <c r="H37" s="30">
        <v>0.28999999999999998</v>
      </c>
      <c r="I37" s="30">
        <v>0.8</v>
      </c>
      <c r="J37" s="30">
        <v>9</v>
      </c>
      <c r="K37" s="30">
        <v>45</v>
      </c>
      <c r="L37" s="31">
        <v>8880</v>
      </c>
      <c r="M37" s="30">
        <v>2.94</v>
      </c>
      <c r="N37" s="30" t="s">
        <v>166</v>
      </c>
      <c r="O37" s="30">
        <v>0.01</v>
      </c>
      <c r="P37" s="30" t="s">
        <v>166</v>
      </c>
      <c r="Q37" s="30" t="s">
        <v>166</v>
      </c>
      <c r="R37" s="30">
        <v>0.76</v>
      </c>
      <c r="S37" s="30">
        <v>290</v>
      </c>
      <c r="T37" s="30">
        <v>4</v>
      </c>
      <c r="U37" s="30">
        <v>0.01</v>
      </c>
      <c r="V37" s="30">
        <v>10</v>
      </c>
    </row>
    <row r="38" spans="1:22" x14ac:dyDescent="0.25">
      <c r="A38" s="30" t="s">
        <v>202</v>
      </c>
      <c r="B38" s="30">
        <v>4.4000000000000004</v>
      </c>
      <c r="C38" s="30">
        <v>2.08</v>
      </c>
      <c r="D38" s="30">
        <v>12</v>
      </c>
      <c r="E38" s="30">
        <v>60</v>
      </c>
      <c r="F38" s="30" t="s">
        <v>165</v>
      </c>
      <c r="G38" s="30" t="s">
        <v>172</v>
      </c>
      <c r="H38" s="30">
        <v>0.3</v>
      </c>
      <c r="I38" s="30">
        <v>0.8</v>
      </c>
      <c r="J38" s="30">
        <v>8</v>
      </c>
      <c r="K38" s="30">
        <v>22</v>
      </c>
      <c r="L38" s="31" t="s">
        <v>131</v>
      </c>
      <c r="M38" s="31">
        <v>6.25</v>
      </c>
      <c r="N38" s="30">
        <v>10</v>
      </c>
      <c r="O38" s="30" t="s">
        <v>173</v>
      </c>
      <c r="P38" s="30" t="s">
        <v>166</v>
      </c>
      <c r="Q38" s="30">
        <v>10</v>
      </c>
      <c r="R38" s="30">
        <v>2.65</v>
      </c>
      <c r="S38" s="30">
        <v>815</v>
      </c>
      <c r="T38" s="30">
        <v>1</v>
      </c>
      <c r="U38" s="30">
        <v>0.01</v>
      </c>
      <c r="V38" s="30">
        <v>16</v>
      </c>
    </row>
    <row r="39" spans="1:22" x14ac:dyDescent="0.25">
      <c r="A39" s="30" t="s">
        <v>203</v>
      </c>
      <c r="B39" s="30">
        <v>5.9</v>
      </c>
      <c r="C39" s="30">
        <v>1.1200000000000001</v>
      </c>
      <c r="D39" s="30">
        <v>169</v>
      </c>
      <c r="E39" s="30">
        <v>80</v>
      </c>
      <c r="F39" s="30" t="s">
        <v>165</v>
      </c>
      <c r="G39" s="31">
        <v>58</v>
      </c>
      <c r="H39" s="30">
        <v>0.01</v>
      </c>
      <c r="I39" s="30">
        <v>0.6</v>
      </c>
      <c r="J39" s="30">
        <v>207</v>
      </c>
      <c r="K39" s="30">
        <v>15</v>
      </c>
      <c r="L39" s="31">
        <v>2490</v>
      </c>
      <c r="M39" s="31">
        <v>28.6</v>
      </c>
      <c r="N39" s="30" t="s">
        <v>166</v>
      </c>
      <c r="O39" s="30">
        <v>0.54</v>
      </c>
      <c r="P39" s="30" t="s">
        <v>166</v>
      </c>
      <c r="Q39" s="30" t="s">
        <v>166</v>
      </c>
      <c r="R39" s="30">
        <v>0.04</v>
      </c>
      <c r="S39" s="30">
        <v>33</v>
      </c>
      <c r="T39" s="30">
        <v>17</v>
      </c>
      <c r="U39" s="30">
        <v>0.02</v>
      </c>
      <c r="V39" s="30">
        <v>6</v>
      </c>
    </row>
    <row r="40" spans="1:22" x14ac:dyDescent="0.25">
      <c r="A40" s="30" t="s">
        <v>204</v>
      </c>
      <c r="B40" s="30">
        <v>7.5</v>
      </c>
      <c r="C40" s="30">
        <v>1.18</v>
      </c>
      <c r="D40" s="30">
        <v>87</v>
      </c>
      <c r="E40" s="30">
        <v>90</v>
      </c>
      <c r="F40" s="30" t="s">
        <v>165</v>
      </c>
      <c r="G40" s="31">
        <v>142</v>
      </c>
      <c r="H40" s="30">
        <v>0.01</v>
      </c>
      <c r="I40" s="30" t="s">
        <v>165</v>
      </c>
      <c r="J40" s="30">
        <v>249</v>
      </c>
      <c r="K40" s="30">
        <v>13</v>
      </c>
      <c r="L40" s="31">
        <v>2460</v>
      </c>
      <c r="M40" s="31">
        <v>32.6</v>
      </c>
      <c r="N40" s="30" t="s">
        <v>166</v>
      </c>
      <c r="O40" s="30">
        <v>0.57999999999999996</v>
      </c>
      <c r="P40" s="30" t="s">
        <v>166</v>
      </c>
      <c r="Q40" s="30" t="s">
        <v>166</v>
      </c>
      <c r="R40" s="30">
        <v>0.04</v>
      </c>
      <c r="S40" s="30">
        <v>27</v>
      </c>
      <c r="T40" s="30">
        <v>11</v>
      </c>
      <c r="U40" s="30">
        <v>0.02</v>
      </c>
      <c r="V40" s="30">
        <v>8</v>
      </c>
    </row>
    <row r="41" spans="1:22" x14ac:dyDescent="0.25">
      <c r="A41" s="30" t="s">
        <v>205</v>
      </c>
      <c r="B41" s="30">
        <v>6.7</v>
      </c>
      <c r="C41" s="30">
        <v>3.81</v>
      </c>
      <c r="D41" s="30">
        <v>8</v>
      </c>
      <c r="E41" s="30">
        <v>130</v>
      </c>
      <c r="F41" s="30" t="s">
        <v>165</v>
      </c>
      <c r="G41" s="30">
        <v>2</v>
      </c>
      <c r="H41" s="30">
        <v>3.32</v>
      </c>
      <c r="I41" s="30">
        <v>1.6</v>
      </c>
      <c r="J41" s="30">
        <v>18</v>
      </c>
      <c r="K41" s="30">
        <v>29</v>
      </c>
      <c r="L41" s="31" t="s">
        <v>131</v>
      </c>
      <c r="M41" s="31">
        <v>6.45</v>
      </c>
      <c r="N41" s="30">
        <v>10</v>
      </c>
      <c r="O41" s="30">
        <v>0.01</v>
      </c>
      <c r="P41" s="30">
        <v>10</v>
      </c>
      <c r="Q41" s="30" t="s">
        <v>166</v>
      </c>
      <c r="R41" s="30">
        <v>1.26</v>
      </c>
      <c r="S41" s="30">
        <v>770</v>
      </c>
      <c r="T41" s="30">
        <v>1</v>
      </c>
      <c r="U41" s="30">
        <v>0.33</v>
      </c>
      <c r="V41" s="30">
        <v>19</v>
      </c>
    </row>
    <row r="42" spans="1:22" x14ac:dyDescent="0.25">
      <c r="A42" s="30" t="s">
        <v>206</v>
      </c>
      <c r="B42" s="30">
        <v>0.6</v>
      </c>
      <c r="C42" s="30">
        <v>1.94</v>
      </c>
      <c r="D42" s="30">
        <v>104</v>
      </c>
      <c r="E42" s="30">
        <v>70</v>
      </c>
      <c r="F42" s="30" t="s">
        <v>165</v>
      </c>
      <c r="G42" s="31">
        <v>5</v>
      </c>
      <c r="H42" s="30">
        <v>0.99</v>
      </c>
      <c r="I42" s="30" t="s">
        <v>165</v>
      </c>
      <c r="J42" s="30">
        <v>171</v>
      </c>
      <c r="K42" s="30">
        <v>13</v>
      </c>
      <c r="L42" s="30">
        <v>285</v>
      </c>
      <c r="M42" s="31">
        <v>26</v>
      </c>
      <c r="N42" s="30">
        <v>10</v>
      </c>
      <c r="O42" s="30">
        <v>0.44</v>
      </c>
      <c r="P42" s="30" t="s">
        <v>166</v>
      </c>
      <c r="Q42" s="30" t="s">
        <v>166</v>
      </c>
      <c r="R42" s="30">
        <v>0.15</v>
      </c>
      <c r="S42" s="30">
        <v>85</v>
      </c>
      <c r="T42" s="30">
        <v>24</v>
      </c>
      <c r="U42" s="30">
        <v>0.13</v>
      </c>
      <c r="V42" s="30">
        <v>1</v>
      </c>
    </row>
    <row r="43" spans="1:22" x14ac:dyDescent="0.25">
      <c r="A43" s="30" t="s">
        <v>207</v>
      </c>
      <c r="B43" s="31">
        <v>20.100000000000001</v>
      </c>
      <c r="C43" s="30">
        <v>0.79</v>
      </c>
      <c r="D43" s="30">
        <v>134</v>
      </c>
      <c r="E43" s="30">
        <v>30</v>
      </c>
      <c r="F43" s="30" t="s">
        <v>165</v>
      </c>
      <c r="G43" s="30" t="s">
        <v>172</v>
      </c>
      <c r="H43" s="30">
        <v>0.25</v>
      </c>
      <c r="I43" s="30">
        <v>2.2000000000000002</v>
      </c>
      <c r="J43" s="30">
        <v>5</v>
      </c>
      <c r="K43" s="30">
        <v>35</v>
      </c>
      <c r="L43" s="31" t="s">
        <v>131</v>
      </c>
      <c r="M43" s="31">
        <v>6.91</v>
      </c>
      <c r="N43" s="30" t="s">
        <v>166</v>
      </c>
      <c r="O43" s="30">
        <v>0.37</v>
      </c>
      <c r="P43" s="30" t="s">
        <v>166</v>
      </c>
      <c r="Q43" s="30" t="s">
        <v>166</v>
      </c>
      <c r="R43" s="30">
        <v>0.06</v>
      </c>
      <c r="S43" s="30">
        <v>64</v>
      </c>
      <c r="T43" s="30">
        <v>73</v>
      </c>
      <c r="U43" s="30">
        <v>0.01</v>
      </c>
      <c r="V43" s="30">
        <v>8</v>
      </c>
    </row>
    <row r="44" spans="1:22" x14ac:dyDescent="0.25">
      <c r="A44" s="30" t="s">
        <v>208</v>
      </c>
      <c r="B44" s="31">
        <v>42.9</v>
      </c>
      <c r="C44" s="30">
        <v>2.79</v>
      </c>
      <c r="D44" s="30">
        <v>116</v>
      </c>
      <c r="E44" s="30">
        <v>30</v>
      </c>
      <c r="F44" s="30" t="s">
        <v>165</v>
      </c>
      <c r="G44" s="30" t="s">
        <v>172</v>
      </c>
      <c r="H44" s="30">
        <v>0.37</v>
      </c>
      <c r="I44" s="30">
        <v>63.9</v>
      </c>
      <c r="J44" s="30">
        <v>71</v>
      </c>
      <c r="K44" s="30">
        <v>5</v>
      </c>
      <c r="L44" s="31" t="s">
        <v>131</v>
      </c>
      <c r="M44" s="31">
        <v>21.4</v>
      </c>
      <c r="N44" s="30">
        <v>20</v>
      </c>
      <c r="O44" s="30">
        <v>0.76</v>
      </c>
      <c r="P44" s="30" t="s">
        <v>166</v>
      </c>
      <c r="Q44" s="30" t="s">
        <v>166</v>
      </c>
      <c r="R44" s="30">
        <v>0.9</v>
      </c>
      <c r="S44" s="30">
        <v>376</v>
      </c>
      <c r="T44" s="30">
        <v>4</v>
      </c>
      <c r="U44" s="30">
        <v>0.05</v>
      </c>
      <c r="V44" s="30">
        <v>1</v>
      </c>
    </row>
    <row r="45" spans="1:22" x14ac:dyDescent="0.25">
      <c r="A45" s="30" t="s">
        <v>209</v>
      </c>
      <c r="B45" s="31">
        <v>20.399999999999999</v>
      </c>
      <c r="C45" s="30">
        <v>4.18</v>
      </c>
      <c r="D45" s="31">
        <v>1235</v>
      </c>
      <c r="E45" s="30">
        <v>190</v>
      </c>
      <c r="F45" s="30" t="s">
        <v>165</v>
      </c>
      <c r="G45" s="30" t="s">
        <v>172</v>
      </c>
      <c r="H45" s="30">
        <v>1.05</v>
      </c>
      <c r="I45" s="31">
        <v>281</v>
      </c>
      <c r="J45" s="30">
        <v>20</v>
      </c>
      <c r="K45" s="30">
        <v>11</v>
      </c>
      <c r="L45" s="31">
        <v>8920</v>
      </c>
      <c r="M45" s="31">
        <v>16</v>
      </c>
      <c r="N45" s="30">
        <v>30</v>
      </c>
      <c r="O45" s="30">
        <v>1.23</v>
      </c>
      <c r="P45" s="30">
        <v>10</v>
      </c>
      <c r="Q45" s="30">
        <v>10</v>
      </c>
      <c r="R45" s="30">
        <v>0.94</v>
      </c>
      <c r="S45" s="30">
        <v>402</v>
      </c>
      <c r="T45" s="30">
        <v>4</v>
      </c>
      <c r="U45" s="30">
        <v>0.03</v>
      </c>
      <c r="V45" s="30">
        <v>2</v>
      </c>
    </row>
    <row r="46" spans="1:22" x14ac:dyDescent="0.25">
      <c r="A46" s="30" t="s">
        <v>210</v>
      </c>
      <c r="B46" s="30">
        <v>4.9000000000000004</v>
      </c>
      <c r="C46" s="30">
        <v>3.25</v>
      </c>
      <c r="D46" s="30">
        <v>24</v>
      </c>
      <c r="E46" s="30">
        <v>70</v>
      </c>
      <c r="F46" s="30" t="s">
        <v>165</v>
      </c>
      <c r="G46" s="31">
        <v>14</v>
      </c>
      <c r="H46" s="30">
        <v>0.21</v>
      </c>
      <c r="I46" s="30">
        <v>7.7</v>
      </c>
      <c r="J46" s="30">
        <v>85</v>
      </c>
      <c r="K46" s="30">
        <v>6</v>
      </c>
      <c r="L46" s="30">
        <v>218</v>
      </c>
      <c r="M46" s="31">
        <v>29.4</v>
      </c>
      <c r="N46" s="30">
        <v>10</v>
      </c>
      <c r="O46" s="30">
        <v>7.0000000000000007E-2</v>
      </c>
      <c r="P46" s="30" t="s">
        <v>166</v>
      </c>
      <c r="Q46" s="30">
        <v>10</v>
      </c>
      <c r="R46" s="30">
        <v>3.12</v>
      </c>
      <c r="S46" s="30">
        <v>844</v>
      </c>
      <c r="T46" s="31">
        <v>154</v>
      </c>
      <c r="U46" s="30">
        <v>0.01</v>
      </c>
      <c r="V46" s="30" t="s">
        <v>177</v>
      </c>
    </row>
    <row r="47" spans="1:22" x14ac:dyDescent="0.25">
      <c r="A47" s="30" t="s">
        <v>211</v>
      </c>
      <c r="B47" s="30">
        <v>1</v>
      </c>
      <c r="C47" s="30">
        <v>6.97</v>
      </c>
      <c r="D47" s="30">
        <v>5</v>
      </c>
      <c r="E47" s="30">
        <v>80</v>
      </c>
      <c r="F47" s="30" t="s">
        <v>165</v>
      </c>
      <c r="G47" s="30">
        <v>3</v>
      </c>
      <c r="H47" s="30">
        <v>2.87</v>
      </c>
      <c r="I47" s="30">
        <v>0.9</v>
      </c>
      <c r="J47" s="30">
        <v>68</v>
      </c>
      <c r="K47" s="30">
        <v>2</v>
      </c>
      <c r="L47" s="31">
        <v>1305</v>
      </c>
      <c r="M47" s="31">
        <v>18</v>
      </c>
      <c r="N47" s="30">
        <v>20</v>
      </c>
      <c r="O47" s="30">
        <v>0.74</v>
      </c>
      <c r="P47" s="30" t="s">
        <v>166</v>
      </c>
      <c r="Q47" s="30">
        <v>10</v>
      </c>
      <c r="R47" s="30">
        <v>1.44</v>
      </c>
      <c r="S47" s="31">
        <v>1255</v>
      </c>
      <c r="T47" s="30">
        <v>25</v>
      </c>
      <c r="U47" s="30">
        <v>1.07</v>
      </c>
      <c r="V47" s="30">
        <v>17</v>
      </c>
    </row>
    <row r="48" spans="1:22" x14ac:dyDescent="0.25">
      <c r="A48" s="30" t="s">
        <v>212</v>
      </c>
      <c r="B48" s="30">
        <v>0.8</v>
      </c>
      <c r="C48" s="30">
        <v>0.06</v>
      </c>
      <c r="D48" s="30">
        <v>205</v>
      </c>
      <c r="E48" s="30">
        <v>50</v>
      </c>
      <c r="F48" s="30" t="s">
        <v>165</v>
      </c>
      <c r="G48" s="30" t="s">
        <v>172</v>
      </c>
      <c r="H48" s="30">
        <v>0.02</v>
      </c>
      <c r="I48" s="30">
        <v>0.6</v>
      </c>
      <c r="J48" s="30">
        <v>148</v>
      </c>
      <c r="K48" s="30">
        <v>17</v>
      </c>
      <c r="L48" s="30">
        <v>293</v>
      </c>
      <c r="M48" s="31">
        <v>17.8</v>
      </c>
      <c r="N48" s="30" t="s">
        <v>166</v>
      </c>
      <c r="O48" s="30">
        <v>0.01</v>
      </c>
      <c r="P48" s="30" t="s">
        <v>166</v>
      </c>
      <c r="Q48" s="30" t="s">
        <v>166</v>
      </c>
      <c r="R48" s="30">
        <v>0.02</v>
      </c>
      <c r="S48" s="30">
        <v>42</v>
      </c>
      <c r="T48" s="30">
        <v>7</v>
      </c>
      <c r="U48" s="30">
        <v>0.01</v>
      </c>
      <c r="V48" s="30">
        <v>1</v>
      </c>
    </row>
    <row r="49" spans="1:22" x14ac:dyDescent="0.25">
      <c r="A49" s="10"/>
      <c r="B49" s="10"/>
      <c r="C49" s="10"/>
      <c r="D49" s="10"/>
      <c r="E49" s="10"/>
      <c r="F49" s="10"/>
      <c r="G49" s="10"/>
      <c r="H49" s="10"/>
      <c r="I49" s="10"/>
      <c r="J49" s="10"/>
      <c r="K49" s="10"/>
      <c r="L49" s="10"/>
      <c r="M49" s="28"/>
      <c r="N49" s="10"/>
      <c r="O49" s="10"/>
      <c r="P49" s="10"/>
      <c r="Q49" s="10"/>
      <c r="R49" s="10"/>
      <c r="S49" s="10"/>
      <c r="T49" s="10"/>
      <c r="U49" s="10"/>
      <c r="V49" s="10"/>
    </row>
    <row r="50" spans="1:22" x14ac:dyDescent="0.25">
      <c r="A50" s="6"/>
      <c r="B50" s="6" t="s">
        <v>162</v>
      </c>
      <c r="C50" s="6" t="s">
        <v>162</v>
      </c>
      <c r="D50" s="6" t="s">
        <v>162</v>
      </c>
      <c r="E50" s="6" t="s">
        <v>162</v>
      </c>
      <c r="F50" s="6" t="s">
        <v>162</v>
      </c>
      <c r="G50" s="6" t="s">
        <v>162</v>
      </c>
      <c r="H50" s="6" t="s">
        <v>162</v>
      </c>
      <c r="I50" s="6" t="s">
        <v>162</v>
      </c>
      <c r="J50" s="6" t="s">
        <v>162</v>
      </c>
      <c r="K50" s="6" t="s">
        <v>162</v>
      </c>
      <c r="L50" s="6" t="s">
        <v>162</v>
      </c>
      <c r="M50" s="6" t="s">
        <v>162</v>
      </c>
      <c r="N50" s="6" t="s">
        <v>162</v>
      </c>
      <c r="O50" s="6" t="s">
        <v>66</v>
      </c>
      <c r="P50" s="6" t="s">
        <v>163</v>
      </c>
      <c r="Q50" s="6" t="s">
        <v>67</v>
      </c>
      <c r="R50" s="6" t="s">
        <v>68</v>
      </c>
      <c r="S50" s="6" t="s">
        <v>62</v>
      </c>
    </row>
    <row r="51" spans="1:22" x14ac:dyDescent="0.25">
      <c r="A51" s="6" t="s">
        <v>69</v>
      </c>
      <c r="B51" s="6" t="s">
        <v>104</v>
      </c>
      <c r="C51" s="6" t="s">
        <v>105</v>
      </c>
      <c r="D51" s="6" t="s">
        <v>108</v>
      </c>
      <c r="E51" s="6" t="s">
        <v>109</v>
      </c>
      <c r="F51" s="6" t="s">
        <v>110</v>
      </c>
      <c r="G51" s="6" t="s">
        <v>113</v>
      </c>
      <c r="H51" s="6" t="s">
        <v>116</v>
      </c>
      <c r="I51" s="6" t="s">
        <v>117</v>
      </c>
      <c r="J51" s="6" t="s">
        <v>118</v>
      </c>
      <c r="K51" s="6" t="s">
        <v>119</v>
      </c>
      <c r="L51" s="6" t="s">
        <v>120</v>
      </c>
      <c r="M51" s="6" t="s">
        <v>121</v>
      </c>
      <c r="N51" s="6" t="s">
        <v>123</v>
      </c>
      <c r="O51" s="6" t="s">
        <v>77</v>
      </c>
      <c r="P51" s="6" t="s">
        <v>89</v>
      </c>
      <c r="Q51" s="6" t="s">
        <v>105</v>
      </c>
      <c r="R51" s="6" t="s">
        <v>123</v>
      </c>
      <c r="S51" s="6" t="s">
        <v>70</v>
      </c>
    </row>
    <row r="52" spans="1:22" x14ac:dyDescent="0.25">
      <c r="A52" s="6" t="s">
        <v>125</v>
      </c>
      <c r="B52" s="6" t="s">
        <v>126</v>
      </c>
      <c r="C52" s="6" t="s">
        <v>126</v>
      </c>
      <c r="D52" s="6" t="s">
        <v>128</v>
      </c>
      <c r="E52" s="6" t="s">
        <v>126</v>
      </c>
      <c r="F52" s="6" t="s">
        <v>126</v>
      </c>
      <c r="G52" s="6" t="s">
        <v>126</v>
      </c>
      <c r="H52" s="6" t="s">
        <v>126</v>
      </c>
      <c r="I52" s="6" t="s">
        <v>128</v>
      </c>
      <c r="J52" s="6" t="s">
        <v>126</v>
      </c>
      <c r="K52" s="6" t="s">
        <v>126</v>
      </c>
      <c r="L52" s="6" t="s">
        <v>126</v>
      </c>
      <c r="M52" s="6" t="s">
        <v>126</v>
      </c>
      <c r="N52" s="6" t="s">
        <v>126</v>
      </c>
      <c r="O52" s="6" t="s">
        <v>126</v>
      </c>
      <c r="P52" s="6" t="s">
        <v>128</v>
      </c>
      <c r="Q52" s="6" t="s">
        <v>128</v>
      </c>
      <c r="R52" s="6" t="s">
        <v>128</v>
      </c>
      <c r="S52" s="6" t="s">
        <v>126</v>
      </c>
    </row>
    <row r="53" spans="1:22" x14ac:dyDescent="0.25">
      <c r="A53" s="30" t="s">
        <v>164</v>
      </c>
      <c r="B53" s="30">
        <v>100</v>
      </c>
      <c r="C53" s="30">
        <v>8</v>
      </c>
      <c r="D53" s="31">
        <v>9.7899999999999991</v>
      </c>
      <c r="E53" s="30" t="s">
        <v>167</v>
      </c>
      <c r="F53" s="30">
        <v>2</v>
      </c>
      <c r="G53" s="30">
        <v>20</v>
      </c>
      <c r="H53" s="30" t="s">
        <v>168</v>
      </c>
      <c r="I53" s="30">
        <v>0.06</v>
      </c>
      <c r="J53" s="30" t="s">
        <v>166</v>
      </c>
      <c r="K53" s="30" t="s">
        <v>166</v>
      </c>
      <c r="L53" s="30">
        <v>20</v>
      </c>
      <c r="M53" s="30" t="s">
        <v>166</v>
      </c>
      <c r="N53" s="30">
        <v>883</v>
      </c>
      <c r="O53" s="31">
        <v>20</v>
      </c>
      <c r="P53" s="31">
        <v>6.48</v>
      </c>
      <c r="Q53" s="30" t="s">
        <v>169</v>
      </c>
      <c r="R53" s="30">
        <v>9.0999999999999998E-2</v>
      </c>
      <c r="S53" s="6">
        <v>0.33</v>
      </c>
    </row>
    <row r="54" spans="1:22" x14ac:dyDescent="0.25">
      <c r="A54" s="30" t="s">
        <v>170</v>
      </c>
      <c r="B54" s="30">
        <v>30</v>
      </c>
      <c r="C54" s="31">
        <v>2090</v>
      </c>
      <c r="D54" s="31" t="s">
        <v>130</v>
      </c>
      <c r="E54" s="31">
        <v>63</v>
      </c>
      <c r="F54" s="30">
        <v>1</v>
      </c>
      <c r="G54" s="30">
        <v>29</v>
      </c>
      <c r="H54" s="30" t="s">
        <v>168</v>
      </c>
      <c r="I54" s="30">
        <v>0.02</v>
      </c>
      <c r="J54" s="30" t="s">
        <v>166</v>
      </c>
      <c r="K54" s="30" t="s">
        <v>166</v>
      </c>
      <c r="L54" s="30">
        <v>19</v>
      </c>
      <c r="M54" s="30" t="s">
        <v>166</v>
      </c>
      <c r="N54" s="31" t="s">
        <v>131</v>
      </c>
      <c r="O54" s="31">
        <v>40</v>
      </c>
      <c r="P54" s="31">
        <v>3.49</v>
      </c>
      <c r="Q54" s="31">
        <v>0.218</v>
      </c>
      <c r="R54" s="31">
        <v>3.56</v>
      </c>
      <c r="S54" s="6">
        <v>0.56999999999999995</v>
      </c>
    </row>
    <row r="55" spans="1:22" x14ac:dyDescent="0.25">
      <c r="A55" s="30" t="s">
        <v>171</v>
      </c>
      <c r="B55" s="31">
        <v>2030</v>
      </c>
      <c r="C55" s="30">
        <v>43</v>
      </c>
      <c r="D55" s="31" t="s">
        <v>130</v>
      </c>
      <c r="E55" s="31">
        <v>9</v>
      </c>
      <c r="F55" s="30">
        <v>12</v>
      </c>
      <c r="G55" s="30">
        <v>4</v>
      </c>
      <c r="H55" s="30" t="s">
        <v>168</v>
      </c>
      <c r="I55" s="30">
        <v>0.23</v>
      </c>
      <c r="J55" s="30" t="s">
        <v>166</v>
      </c>
      <c r="K55" s="30">
        <v>10</v>
      </c>
      <c r="L55" s="30">
        <v>482</v>
      </c>
      <c r="M55" s="30" t="s">
        <v>166</v>
      </c>
      <c r="N55" s="31" t="s">
        <v>131</v>
      </c>
      <c r="O55" s="30">
        <v>2</v>
      </c>
      <c r="P55" s="31">
        <v>0.26600000000000001</v>
      </c>
      <c r="Q55" s="30">
        <v>4.0000000000000001E-3</v>
      </c>
      <c r="R55" s="31">
        <v>5.89</v>
      </c>
      <c r="S55" s="6">
        <v>0.19</v>
      </c>
    </row>
    <row r="56" spans="1:22" x14ac:dyDescent="0.25">
      <c r="A56" s="30" t="s">
        <v>174</v>
      </c>
      <c r="B56" s="31">
        <v>3890</v>
      </c>
      <c r="C56" s="30">
        <v>45</v>
      </c>
      <c r="D56" s="31" t="s">
        <v>130</v>
      </c>
      <c r="E56" s="31">
        <v>8</v>
      </c>
      <c r="F56" s="30">
        <v>7</v>
      </c>
      <c r="G56" s="30">
        <v>8</v>
      </c>
      <c r="H56" s="30" t="s">
        <v>168</v>
      </c>
      <c r="I56" s="30">
        <v>0.14000000000000001</v>
      </c>
      <c r="J56" s="30" t="s">
        <v>166</v>
      </c>
      <c r="K56" s="30" t="s">
        <v>166</v>
      </c>
      <c r="L56" s="30">
        <v>264</v>
      </c>
      <c r="M56" s="30" t="s">
        <v>166</v>
      </c>
      <c r="N56" s="31" t="s">
        <v>131</v>
      </c>
      <c r="O56" s="30">
        <v>3</v>
      </c>
      <c r="P56" s="31">
        <v>0.41699999999999998</v>
      </c>
      <c r="Q56" s="30">
        <v>4.0000000000000001E-3</v>
      </c>
      <c r="R56" s="31">
        <v>7.78</v>
      </c>
      <c r="S56" s="6">
        <v>0.28000000000000003</v>
      </c>
    </row>
    <row r="57" spans="1:22" x14ac:dyDescent="0.25">
      <c r="A57" s="30" t="s">
        <v>175</v>
      </c>
      <c r="B57" s="31">
        <v>1020</v>
      </c>
      <c r="C57" s="30">
        <v>19</v>
      </c>
      <c r="D57" s="31" t="s">
        <v>130</v>
      </c>
      <c r="E57" s="30" t="s">
        <v>167</v>
      </c>
      <c r="F57" s="30">
        <v>24</v>
      </c>
      <c r="G57" s="30">
        <v>4</v>
      </c>
      <c r="H57" s="30" t="s">
        <v>168</v>
      </c>
      <c r="I57" s="30">
        <v>0.52</v>
      </c>
      <c r="J57" s="30" t="s">
        <v>166</v>
      </c>
      <c r="K57" s="30" t="s">
        <v>166</v>
      </c>
      <c r="L57" s="30">
        <v>313</v>
      </c>
      <c r="M57" s="30" t="s">
        <v>166</v>
      </c>
      <c r="N57" s="30">
        <v>858</v>
      </c>
      <c r="O57" s="30">
        <v>1</v>
      </c>
      <c r="P57" s="31">
        <v>0.45500000000000002</v>
      </c>
      <c r="Q57" s="30">
        <v>2E-3</v>
      </c>
      <c r="R57" s="30">
        <v>7.6999999999999999E-2</v>
      </c>
      <c r="S57" s="6">
        <v>0.09</v>
      </c>
    </row>
    <row r="58" spans="1:22" x14ac:dyDescent="0.25">
      <c r="A58" s="30" t="s">
        <v>176</v>
      </c>
      <c r="B58" s="30">
        <v>30</v>
      </c>
      <c r="C58" s="30">
        <v>71</v>
      </c>
      <c r="D58" s="31">
        <v>9.91</v>
      </c>
      <c r="E58" s="31">
        <v>13</v>
      </c>
      <c r="F58" s="30">
        <v>2</v>
      </c>
      <c r="G58" s="30">
        <v>13</v>
      </c>
      <c r="H58" s="30" t="s">
        <v>168</v>
      </c>
      <c r="I58" s="30">
        <v>7.0000000000000007E-2</v>
      </c>
      <c r="J58" s="30" t="s">
        <v>166</v>
      </c>
      <c r="K58" s="30" t="s">
        <v>166</v>
      </c>
      <c r="L58" s="30">
        <v>13</v>
      </c>
      <c r="M58" s="30" t="s">
        <v>166</v>
      </c>
      <c r="N58" s="31" t="s">
        <v>131</v>
      </c>
      <c r="O58" s="31">
        <v>14</v>
      </c>
      <c r="P58" s="31">
        <v>0.76</v>
      </c>
      <c r="Q58" s="30">
        <v>8.0000000000000002E-3</v>
      </c>
      <c r="R58" s="31">
        <v>12.4</v>
      </c>
      <c r="S58" s="27">
        <v>1.97</v>
      </c>
    </row>
    <row r="59" spans="1:22" x14ac:dyDescent="0.25">
      <c r="A59" s="30" t="s">
        <v>178</v>
      </c>
      <c r="B59" s="30">
        <v>80</v>
      </c>
      <c r="C59" s="31">
        <v>2100</v>
      </c>
      <c r="D59" s="31">
        <v>8.27</v>
      </c>
      <c r="E59" s="31">
        <v>15</v>
      </c>
      <c r="F59" s="30" t="s">
        <v>177</v>
      </c>
      <c r="G59" s="30">
        <v>115</v>
      </c>
      <c r="H59" s="30" t="s">
        <v>168</v>
      </c>
      <c r="I59" s="30">
        <v>0.02</v>
      </c>
      <c r="J59" s="30" t="s">
        <v>166</v>
      </c>
      <c r="K59" s="30" t="s">
        <v>166</v>
      </c>
      <c r="L59" s="30">
        <v>5</v>
      </c>
      <c r="M59" s="30" t="s">
        <v>166</v>
      </c>
      <c r="N59" s="31" t="s">
        <v>131</v>
      </c>
      <c r="O59" s="31">
        <v>46</v>
      </c>
      <c r="P59" s="31">
        <v>5.43</v>
      </c>
      <c r="Q59" s="31">
        <v>0.21299999999999999</v>
      </c>
      <c r="R59" s="31">
        <v>1.24</v>
      </c>
      <c r="S59" s="27">
        <v>1.46</v>
      </c>
    </row>
    <row r="60" spans="1:22" x14ac:dyDescent="0.25">
      <c r="A60" s="30" t="s">
        <v>179</v>
      </c>
      <c r="B60" s="30">
        <v>10</v>
      </c>
      <c r="C60" s="31">
        <v>3740</v>
      </c>
      <c r="D60" s="31" t="s">
        <v>130</v>
      </c>
      <c r="E60" s="31">
        <v>132</v>
      </c>
      <c r="F60" s="30" t="s">
        <v>177</v>
      </c>
      <c r="G60" s="30">
        <v>149</v>
      </c>
      <c r="H60" s="30" t="s">
        <v>168</v>
      </c>
      <c r="I60" s="30" t="s">
        <v>173</v>
      </c>
      <c r="J60" s="30" t="s">
        <v>166</v>
      </c>
      <c r="K60" s="30" t="s">
        <v>166</v>
      </c>
      <c r="L60" s="30">
        <v>32</v>
      </c>
      <c r="M60" s="30" t="s">
        <v>166</v>
      </c>
      <c r="N60" s="31" t="s">
        <v>131</v>
      </c>
      <c r="O60" s="31">
        <v>95</v>
      </c>
      <c r="P60" s="31">
        <v>2.2400000000000002</v>
      </c>
      <c r="Q60" s="31">
        <v>0.33</v>
      </c>
      <c r="R60" s="31">
        <v>3.2</v>
      </c>
      <c r="S60" s="27">
        <v>4.33</v>
      </c>
    </row>
    <row r="61" spans="1:22" x14ac:dyDescent="0.25">
      <c r="A61" s="30" t="s">
        <v>180</v>
      </c>
      <c r="B61" s="30">
        <v>80</v>
      </c>
      <c r="C61" s="31" t="s">
        <v>131</v>
      </c>
      <c r="D61" s="31" t="s">
        <v>130</v>
      </c>
      <c r="E61" s="31">
        <v>614</v>
      </c>
      <c r="F61" s="30" t="s">
        <v>177</v>
      </c>
      <c r="G61" s="30">
        <v>77</v>
      </c>
      <c r="H61" s="30" t="s">
        <v>168</v>
      </c>
      <c r="I61" s="30">
        <v>0.02</v>
      </c>
      <c r="J61" s="30" t="s">
        <v>166</v>
      </c>
      <c r="K61" s="30" t="s">
        <v>166</v>
      </c>
      <c r="L61" s="30">
        <v>11</v>
      </c>
      <c r="M61" s="30" t="s">
        <v>166</v>
      </c>
      <c r="N61" s="31" t="s">
        <v>131</v>
      </c>
      <c r="O61" s="31">
        <v>173</v>
      </c>
      <c r="P61" s="31">
        <v>0.48399999999999999</v>
      </c>
      <c r="Q61" s="31">
        <v>1.905</v>
      </c>
      <c r="R61" s="31" t="s">
        <v>183</v>
      </c>
      <c r="S61" s="6">
        <v>0.47</v>
      </c>
    </row>
    <row r="62" spans="1:22" x14ac:dyDescent="0.25">
      <c r="A62" s="30" t="s">
        <v>184</v>
      </c>
      <c r="B62" s="30">
        <v>20</v>
      </c>
      <c r="C62" s="31">
        <v>1525</v>
      </c>
      <c r="D62" s="31" t="s">
        <v>130</v>
      </c>
      <c r="E62" s="31">
        <v>59</v>
      </c>
      <c r="F62" s="30" t="s">
        <v>177</v>
      </c>
      <c r="G62" s="30">
        <v>64</v>
      </c>
      <c r="H62" s="30" t="s">
        <v>168</v>
      </c>
      <c r="I62" s="30" t="s">
        <v>173</v>
      </c>
      <c r="J62" s="30" t="s">
        <v>166</v>
      </c>
      <c r="K62" s="30" t="s">
        <v>166</v>
      </c>
      <c r="L62" s="30">
        <v>32</v>
      </c>
      <c r="M62" s="30" t="s">
        <v>166</v>
      </c>
      <c r="N62" s="31" t="s">
        <v>131</v>
      </c>
      <c r="O62" s="31">
        <v>133</v>
      </c>
      <c r="P62" s="31">
        <v>4.87</v>
      </c>
      <c r="Q62" s="31">
        <v>0.14499999999999999</v>
      </c>
      <c r="R62" s="31">
        <v>4.28</v>
      </c>
      <c r="S62" s="27">
        <v>11.1</v>
      </c>
    </row>
    <row r="63" spans="1:22" x14ac:dyDescent="0.25">
      <c r="A63" s="30" t="s">
        <v>185</v>
      </c>
      <c r="B63" s="30">
        <v>20</v>
      </c>
      <c r="C63" s="31">
        <v>1645</v>
      </c>
      <c r="D63" s="31" t="s">
        <v>130</v>
      </c>
      <c r="E63" s="31">
        <v>53</v>
      </c>
      <c r="F63" s="30" t="s">
        <v>177</v>
      </c>
      <c r="G63" s="30">
        <v>63</v>
      </c>
      <c r="H63" s="30" t="s">
        <v>168</v>
      </c>
      <c r="I63" s="30" t="s">
        <v>173</v>
      </c>
      <c r="J63" s="30" t="s">
        <v>166</v>
      </c>
      <c r="K63" s="30" t="s">
        <v>166</v>
      </c>
      <c r="L63" s="30">
        <v>21</v>
      </c>
      <c r="M63" s="30" t="s">
        <v>166</v>
      </c>
      <c r="N63" s="31" t="s">
        <v>131</v>
      </c>
      <c r="O63" s="31">
        <v>118</v>
      </c>
      <c r="P63" s="31">
        <v>10.65</v>
      </c>
      <c r="Q63" s="31">
        <v>0.129</v>
      </c>
      <c r="R63" s="31">
        <v>5.55</v>
      </c>
      <c r="S63" s="27">
        <v>7.15</v>
      </c>
    </row>
    <row r="64" spans="1:22" x14ac:dyDescent="0.25">
      <c r="A64" s="30" t="s">
        <v>186</v>
      </c>
      <c r="B64" s="30">
        <v>210</v>
      </c>
      <c r="C64" s="31" t="s">
        <v>131</v>
      </c>
      <c r="D64" s="31" t="s">
        <v>130</v>
      </c>
      <c r="E64" s="31">
        <v>281</v>
      </c>
      <c r="F64" s="30" t="s">
        <v>177</v>
      </c>
      <c r="G64" s="30">
        <v>58</v>
      </c>
      <c r="H64" s="30" t="s">
        <v>168</v>
      </c>
      <c r="I64" s="30">
        <v>0.02</v>
      </c>
      <c r="J64" s="30" t="s">
        <v>166</v>
      </c>
      <c r="K64" s="30" t="s">
        <v>166</v>
      </c>
      <c r="L64" s="30">
        <v>24</v>
      </c>
      <c r="M64" s="30" t="s">
        <v>166</v>
      </c>
      <c r="N64" s="31" t="s">
        <v>131</v>
      </c>
      <c r="O64" s="31">
        <v>155</v>
      </c>
      <c r="P64" s="31">
        <v>3.1</v>
      </c>
      <c r="Q64" s="31">
        <v>1.9550000000000001</v>
      </c>
      <c r="R64" s="31">
        <v>18.95</v>
      </c>
      <c r="S64" s="27">
        <v>2.46</v>
      </c>
    </row>
    <row r="65" spans="1:19" x14ac:dyDescent="0.25">
      <c r="A65" s="30" t="s">
        <v>187</v>
      </c>
      <c r="B65" s="30">
        <v>10</v>
      </c>
      <c r="C65" s="31">
        <v>7630</v>
      </c>
      <c r="D65" s="31" t="s">
        <v>130</v>
      </c>
      <c r="E65" s="31">
        <v>33</v>
      </c>
      <c r="F65" s="30" t="s">
        <v>177</v>
      </c>
      <c r="G65" s="30">
        <v>172</v>
      </c>
      <c r="H65" s="30" t="s">
        <v>168</v>
      </c>
      <c r="I65" s="30" t="s">
        <v>173</v>
      </c>
      <c r="J65" s="30" t="s">
        <v>166</v>
      </c>
      <c r="K65" s="30" t="s">
        <v>166</v>
      </c>
      <c r="L65" s="30">
        <v>10</v>
      </c>
      <c r="M65" s="30" t="s">
        <v>166</v>
      </c>
      <c r="N65" s="31" t="s">
        <v>131</v>
      </c>
      <c r="O65" s="31">
        <v>94</v>
      </c>
      <c r="P65" s="31">
        <v>2.19</v>
      </c>
      <c r="Q65" s="31">
        <v>0.66800000000000004</v>
      </c>
      <c r="R65" s="31">
        <v>11.7</v>
      </c>
      <c r="S65" s="27">
        <v>1.9</v>
      </c>
    </row>
    <row r="66" spans="1:19" x14ac:dyDescent="0.25">
      <c r="A66" s="30" t="s">
        <v>188</v>
      </c>
      <c r="B66" s="30">
        <v>220</v>
      </c>
      <c r="C66" s="31">
        <v>1670</v>
      </c>
      <c r="D66" s="31" t="s">
        <v>130</v>
      </c>
      <c r="E66" s="31">
        <v>52</v>
      </c>
      <c r="F66" s="30">
        <v>3</v>
      </c>
      <c r="G66" s="30">
        <v>573</v>
      </c>
      <c r="H66" s="30" t="s">
        <v>168</v>
      </c>
      <c r="I66" s="30">
        <v>7.0000000000000007E-2</v>
      </c>
      <c r="J66" s="30" t="s">
        <v>166</v>
      </c>
      <c r="K66" s="30" t="s">
        <v>166</v>
      </c>
      <c r="L66" s="30">
        <v>18</v>
      </c>
      <c r="M66" s="30" t="s">
        <v>166</v>
      </c>
      <c r="N66" s="31">
        <v>2600</v>
      </c>
      <c r="O66" s="31">
        <v>29</v>
      </c>
      <c r="P66" s="31">
        <v>1.08</v>
      </c>
      <c r="Q66" s="31">
        <v>0.159</v>
      </c>
      <c r="R66" s="31">
        <v>0.24399999999999999</v>
      </c>
      <c r="S66" s="6">
        <v>0.37</v>
      </c>
    </row>
    <row r="67" spans="1:19" x14ac:dyDescent="0.25">
      <c r="A67" s="30" t="s">
        <v>189</v>
      </c>
      <c r="B67" s="30">
        <v>80</v>
      </c>
      <c r="C67" s="31" t="s">
        <v>131</v>
      </c>
      <c r="D67" s="31" t="s">
        <v>130</v>
      </c>
      <c r="E67" s="31">
        <v>740</v>
      </c>
      <c r="F67" s="30" t="s">
        <v>177</v>
      </c>
      <c r="G67" s="30">
        <v>95</v>
      </c>
      <c r="H67" s="30" t="s">
        <v>168</v>
      </c>
      <c r="I67" s="30">
        <v>0.02</v>
      </c>
      <c r="J67" s="30" t="s">
        <v>166</v>
      </c>
      <c r="K67" s="30" t="s">
        <v>166</v>
      </c>
      <c r="L67" s="30">
        <v>19</v>
      </c>
      <c r="M67" s="30" t="s">
        <v>166</v>
      </c>
      <c r="N67" s="31" t="s">
        <v>131</v>
      </c>
      <c r="O67" s="31">
        <v>127</v>
      </c>
      <c r="P67" s="31">
        <v>3.44</v>
      </c>
      <c r="Q67" s="31">
        <v>2.11</v>
      </c>
      <c r="R67" s="31">
        <v>23.1</v>
      </c>
      <c r="S67" s="6">
        <v>0.82</v>
      </c>
    </row>
    <row r="68" spans="1:19" x14ac:dyDescent="0.25">
      <c r="A68" s="30" t="s">
        <v>190</v>
      </c>
      <c r="B68" s="30" t="s">
        <v>166</v>
      </c>
      <c r="C68" s="31" t="s">
        <v>131</v>
      </c>
      <c r="D68" s="31" t="s">
        <v>130</v>
      </c>
      <c r="E68" s="31">
        <v>43</v>
      </c>
      <c r="F68" s="30" t="s">
        <v>177</v>
      </c>
      <c r="G68" s="30">
        <v>26</v>
      </c>
      <c r="H68" s="30" t="s">
        <v>168</v>
      </c>
      <c r="I68" s="30" t="s">
        <v>173</v>
      </c>
      <c r="J68" s="30" t="s">
        <v>166</v>
      </c>
      <c r="K68" s="30" t="s">
        <v>166</v>
      </c>
      <c r="L68" s="30" t="s">
        <v>177</v>
      </c>
      <c r="M68" s="30" t="s">
        <v>166</v>
      </c>
      <c r="N68" s="31" t="s">
        <v>131</v>
      </c>
      <c r="O68" s="31">
        <v>397</v>
      </c>
      <c r="P68" s="31">
        <v>6.82</v>
      </c>
      <c r="Q68" s="31">
        <v>10.6</v>
      </c>
      <c r="R68" s="31">
        <v>24.2</v>
      </c>
      <c r="S68" s="27">
        <v>5.98</v>
      </c>
    </row>
    <row r="69" spans="1:19" x14ac:dyDescent="0.25">
      <c r="A69" s="30" t="s">
        <v>191</v>
      </c>
      <c r="B69" s="30">
        <v>70</v>
      </c>
      <c r="C69" s="31" t="s">
        <v>131</v>
      </c>
      <c r="D69" s="31" t="s">
        <v>130</v>
      </c>
      <c r="E69" s="31">
        <v>459</v>
      </c>
      <c r="F69" s="30" t="s">
        <v>177</v>
      </c>
      <c r="G69" s="30">
        <v>208</v>
      </c>
      <c r="H69" s="30" t="s">
        <v>168</v>
      </c>
      <c r="I69" s="30">
        <v>0.02</v>
      </c>
      <c r="J69" s="30" t="s">
        <v>166</v>
      </c>
      <c r="K69" s="30">
        <v>10</v>
      </c>
      <c r="L69" s="30">
        <v>39</v>
      </c>
      <c r="M69" s="30" t="s">
        <v>166</v>
      </c>
      <c r="N69" s="31" t="s">
        <v>131</v>
      </c>
      <c r="O69" s="31">
        <v>114</v>
      </c>
      <c r="P69" s="31">
        <v>0.49199999999999999</v>
      </c>
      <c r="Q69" s="31">
        <v>2.3199999999999998</v>
      </c>
      <c r="R69" s="31">
        <v>17</v>
      </c>
      <c r="S69" s="27">
        <v>6.98</v>
      </c>
    </row>
    <row r="70" spans="1:19" x14ac:dyDescent="0.25">
      <c r="A70" s="30" t="s">
        <v>192</v>
      </c>
      <c r="B70" s="30">
        <v>960</v>
      </c>
      <c r="C70" s="31">
        <v>3320</v>
      </c>
      <c r="D70" s="31" t="s">
        <v>130</v>
      </c>
      <c r="E70" s="31">
        <v>89</v>
      </c>
      <c r="F70" s="30">
        <v>5</v>
      </c>
      <c r="G70" s="30">
        <v>418</v>
      </c>
      <c r="H70" s="30" t="s">
        <v>168</v>
      </c>
      <c r="I70" s="30">
        <v>0.05</v>
      </c>
      <c r="J70" s="30" t="s">
        <v>166</v>
      </c>
      <c r="K70" s="30" t="s">
        <v>166</v>
      </c>
      <c r="L70" s="30">
        <v>16</v>
      </c>
      <c r="M70" s="30" t="s">
        <v>166</v>
      </c>
      <c r="N70" s="31" t="s">
        <v>131</v>
      </c>
      <c r="O70" s="31">
        <v>133</v>
      </c>
      <c r="P70" s="31">
        <v>10.5</v>
      </c>
      <c r="Q70" s="31">
        <v>0.313</v>
      </c>
      <c r="R70" s="31">
        <v>10.15</v>
      </c>
      <c r="S70" s="27">
        <v>2.61</v>
      </c>
    </row>
    <row r="71" spans="1:19" x14ac:dyDescent="0.25">
      <c r="A71" s="30" t="s">
        <v>193</v>
      </c>
      <c r="B71" s="30">
        <v>20</v>
      </c>
      <c r="C71" s="31">
        <v>5450</v>
      </c>
      <c r="D71" s="31" t="s">
        <v>130</v>
      </c>
      <c r="E71" s="31">
        <v>52</v>
      </c>
      <c r="F71" s="30" t="s">
        <v>177</v>
      </c>
      <c r="G71" s="30">
        <v>59</v>
      </c>
      <c r="H71" s="30" t="s">
        <v>168</v>
      </c>
      <c r="I71" s="30">
        <v>0.02</v>
      </c>
      <c r="J71" s="30" t="s">
        <v>166</v>
      </c>
      <c r="K71" s="30">
        <v>10</v>
      </c>
      <c r="L71" s="30">
        <v>62</v>
      </c>
      <c r="M71" s="30" t="s">
        <v>166</v>
      </c>
      <c r="N71" s="31" t="s">
        <v>131</v>
      </c>
      <c r="O71" s="31">
        <v>174</v>
      </c>
      <c r="P71" s="31">
        <v>4.76</v>
      </c>
      <c r="Q71" s="31">
        <v>0.54500000000000004</v>
      </c>
      <c r="R71" s="31">
        <v>9.7899999999999991</v>
      </c>
      <c r="S71" s="27">
        <v>20.100000000000001</v>
      </c>
    </row>
    <row r="72" spans="1:19" x14ac:dyDescent="0.25">
      <c r="A72" s="30" t="s">
        <v>194</v>
      </c>
      <c r="B72" s="30">
        <v>10</v>
      </c>
      <c r="C72" s="30">
        <v>206</v>
      </c>
      <c r="D72" s="31">
        <v>6.67</v>
      </c>
      <c r="E72" s="31">
        <v>6</v>
      </c>
      <c r="F72" s="30" t="s">
        <v>177</v>
      </c>
      <c r="G72" s="30">
        <v>5</v>
      </c>
      <c r="H72" s="30" t="s">
        <v>168</v>
      </c>
      <c r="I72" s="30" t="s">
        <v>173</v>
      </c>
      <c r="J72" s="30" t="s">
        <v>166</v>
      </c>
      <c r="K72" s="30" t="s">
        <v>166</v>
      </c>
      <c r="L72" s="30">
        <v>1</v>
      </c>
      <c r="M72" s="30" t="s">
        <v>166</v>
      </c>
      <c r="N72" s="31">
        <v>3100</v>
      </c>
      <c r="O72" s="31">
        <v>43</v>
      </c>
      <c r="P72" s="31">
        <v>5.34</v>
      </c>
      <c r="Q72" s="30">
        <v>1.9E-2</v>
      </c>
      <c r="R72" s="31">
        <v>0.29299999999999998</v>
      </c>
      <c r="S72" s="27">
        <v>11.55</v>
      </c>
    </row>
    <row r="73" spans="1:19" x14ac:dyDescent="0.25">
      <c r="A73" s="30" t="s">
        <v>195</v>
      </c>
      <c r="B73" s="30">
        <v>870</v>
      </c>
      <c r="C73" s="31">
        <v>2960</v>
      </c>
      <c r="D73" s="31">
        <v>6.88</v>
      </c>
      <c r="E73" s="31">
        <v>256</v>
      </c>
      <c r="F73" s="30">
        <v>12</v>
      </c>
      <c r="G73" s="30">
        <v>208</v>
      </c>
      <c r="H73" s="30" t="s">
        <v>168</v>
      </c>
      <c r="I73" s="30">
        <v>0.33</v>
      </c>
      <c r="J73" s="30" t="s">
        <v>166</v>
      </c>
      <c r="K73" s="30">
        <v>10</v>
      </c>
      <c r="L73" s="30">
        <v>177</v>
      </c>
      <c r="M73" s="30">
        <v>10</v>
      </c>
      <c r="N73" s="31" t="s">
        <v>131</v>
      </c>
      <c r="O73" s="31">
        <v>70</v>
      </c>
      <c r="P73" s="31">
        <v>4.1100000000000003</v>
      </c>
      <c r="Q73" s="31">
        <v>0.27200000000000002</v>
      </c>
      <c r="R73" s="31">
        <v>3.46</v>
      </c>
      <c r="S73" s="27">
        <v>23.3</v>
      </c>
    </row>
    <row r="74" spans="1:19" x14ac:dyDescent="0.25">
      <c r="A74" s="30" t="s">
        <v>196</v>
      </c>
      <c r="B74" s="30">
        <v>10</v>
      </c>
      <c r="C74" s="31" t="s">
        <v>131</v>
      </c>
      <c r="D74" s="31">
        <v>8.49</v>
      </c>
      <c r="E74" s="31">
        <v>169</v>
      </c>
      <c r="F74" s="30" t="s">
        <v>177</v>
      </c>
      <c r="G74" s="30">
        <v>160</v>
      </c>
      <c r="H74" s="30" t="s">
        <v>168</v>
      </c>
      <c r="I74" s="30" t="s">
        <v>173</v>
      </c>
      <c r="J74" s="30" t="s">
        <v>166</v>
      </c>
      <c r="K74" s="30" t="s">
        <v>166</v>
      </c>
      <c r="L74" s="30">
        <v>15</v>
      </c>
      <c r="M74" s="30" t="s">
        <v>166</v>
      </c>
      <c r="N74" s="31" t="s">
        <v>131</v>
      </c>
      <c r="O74" s="31">
        <v>47</v>
      </c>
      <c r="P74" s="31">
        <v>0.60299999999999998</v>
      </c>
      <c r="Q74" s="31">
        <v>0.82399999999999995</v>
      </c>
      <c r="R74" s="31">
        <v>13.45</v>
      </c>
      <c r="S74" s="6">
        <v>0.87</v>
      </c>
    </row>
    <row r="75" spans="1:19" x14ac:dyDescent="0.25">
      <c r="A75" s="30" t="s">
        <v>197</v>
      </c>
      <c r="B75" s="30">
        <v>50</v>
      </c>
      <c r="C75" s="30">
        <v>75</v>
      </c>
      <c r="D75" s="30">
        <v>3.94</v>
      </c>
      <c r="E75" s="30" t="s">
        <v>167</v>
      </c>
      <c r="F75" s="30">
        <v>1</v>
      </c>
      <c r="G75" s="30">
        <v>12</v>
      </c>
      <c r="H75" s="30" t="s">
        <v>168</v>
      </c>
      <c r="I75" s="30">
        <v>0.01</v>
      </c>
      <c r="J75" s="30" t="s">
        <v>166</v>
      </c>
      <c r="K75" s="30" t="s">
        <v>166</v>
      </c>
      <c r="L75" s="30">
        <v>9</v>
      </c>
      <c r="M75" s="30" t="s">
        <v>166</v>
      </c>
      <c r="N75" s="30">
        <v>569</v>
      </c>
      <c r="O75" s="30">
        <v>6</v>
      </c>
      <c r="P75" s="31">
        <v>0.86899999999999999</v>
      </c>
      <c r="Q75" s="30">
        <v>5.0000000000000001E-3</v>
      </c>
      <c r="R75" s="30">
        <v>4.2000000000000003E-2</v>
      </c>
      <c r="S75" s="6">
        <v>0.55000000000000004</v>
      </c>
    </row>
    <row r="76" spans="1:19" x14ac:dyDescent="0.25">
      <c r="A76" s="30" t="s">
        <v>198</v>
      </c>
      <c r="B76" s="30">
        <v>40</v>
      </c>
      <c r="C76" s="30">
        <v>54</v>
      </c>
      <c r="D76" s="31" t="s">
        <v>130</v>
      </c>
      <c r="E76" s="30" t="s">
        <v>167</v>
      </c>
      <c r="F76" s="30">
        <v>1</v>
      </c>
      <c r="G76" s="30">
        <v>5</v>
      </c>
      <c r="H76" s="30" t="s">
        <v>168</v>
      </c>
      <c r="I76" s="30">
        <v>0.03</v>
      </c>
      <c r="J76" s="30" t="s">
        <v>166</v>
      </c>
      <c r="K76" s="30" t="s">
        <v>166</v>
      </c>
      <c r="L76" s="30">
        <v>11</v>
      </c>
      <c r="M76" s="30" t="s">
        <v>166</v>
      </c>
      <c r="N76" s="30">
        <v>360</v>
      </c>
      <c r="O76" s="30">
        <v>2</v>
      </c>
      <c r="P76" s="31">
        <v>0.16200000000000001</v>
      </c>
      <c r="Q76" s="30">
        <v>4.0000000000000001E-3</v>
      </c>
      <c r="R76" s="30">
        <v>0.03</v>
      </c>
      <c r="S76" s="6">
        <v>0.08</v>
      </c>
    </row>
    <row r="77" spans="1:19" x14ac:dyDescent="0.25">
      <c r="A77" s="30" t="s">
        <v>199</v>
      </c>
      <c r="B77" s="30">
        <v>30</v>
      </c>
      <c r="C77" s="30">
        <v>20</v>
      </c>
      <c r="D77" s="31" t="s">
        <v>130</v>
      </c>
      <c r="E77" s="30" t="s">
        <v>167</v>
      </c>
      <c r="F77" s="30" t="s">
        <v>177</v>
      </c>
      <c r="G77" s="30">
        <v>1</v>
      </c>
      <c r="H77" s="30" t="s">
        <v>168</v>
      </c>
      <c r="I77" s="30">
        <v>0.01</v>
      </c>
      <c r="J77" s="30" t="s">
        <v>166</v>
      </c>
      <c r="K77" s="30" t="s">
        <v>166</v>
      </c>
      <c r="L77" s="30">
        <v>5</v>
      </c>
      <c r="M77" s="30" t="s">
        <v>166</v>
      </c>
      <c r="N77" s="30">
        <v>132</v>
      </c>
      <c r="O77" s="31">
        <v>10</v>
      </c>
      <c r="P77" s="31">
        <v>1.2450000000000001</v>
      </c>
      <c r="Q77" s="30">
        <v>2E-3</v>
      </c>
      <c r="R77" s="30">
        <v>0.01</v>
      </c>
      <c r="S77" s="6">
        <v>0.15</v>
      </c>
    </row>
    <row r="78" spans="1:19" x14ac:dyDescent="0.25">
      <c r="A78" s="30" t="s">
        <v>200</v>
      </c>
      <c r="B78" s="30">
        <v>200</v>
      </c>
      <c r="C78" s="30">
        <v>25</v>
      </c>
      <c r="D78" s="30">
        <v>3.16</v>
      </c>
      <c r="E78" s="30" t="s">
        <v>167</v>
      </c>
      <c r="F78" s="30">
        <v>1</v>
      </c>
      <c r="G78" s="30">
        <v>3</v>
      </c>
      <c r="H78" s="30" t="s">
        <v>168</v>
      </c>
      <c r="I78" s="30">
        <v>0.02</v>
      </c>
      <c r="J78" s="30" t="s">
        <v>166</v>
      </c>
      <c r="K78" s="30" t="s">
        <v>166</v>
      </c>
      <c r="L78" s="30">
        <v>30</v>
      </c>
      <c r="M78" s="30" t="s">
        <v>166</v>
      </c>
      <c r="N78" s="30">
        <v>185</v>
      </c>
      <c r="O78" s="30">
        <v>5</v>
      </c>
      <c r="P78" s="31">
        <v>2.0699999999999998</v>
      </c>
      <c r="Q78" s="30">
        <v>3.0000000000000001E-3</v>
      </c>
      <c r="R78" s="30">
        <v>0.02</v>
      </c>
      <c r="S78" s="6">
        <v>0.05</v>
      </c>
    </row>
    <row r="79" spans="1:19" x14ac:dyDescent="0.25">
      <c r="A79" s="30" t="s">
        <v>201</v>
      </c>
      <c r="B79" s="31">
        <v>1250</v>
      </c>
      <c r="C79" s="30">
        <v>15</v>
      </c>
      <c r="D79" s="30">
        <v>2.27</v>
      </c>
      <c r="E79" s="30" t="s">
        <v>167</v>
      </c>
      <c r="F79" s="30">
        <v>1</v>
      </c>
      <c r="G79" s="30">
        <v>7</v>
      </c>
      <c r="H79" s="30" t="s">
        <v>168</v>
      </c>
      <c r="I79" s="30">
        <v>0.02</v>
      </c>
      <c r="J79" s="30" t="s">
        <v>166</v>
      </c>
      <c r="K79" s="30" t="s">
        <v>166</v>
      </c>
      <c r="L79" s="30">
        <v>29</v>
      </c>
      <c r="M79" s="30" t="s">
        <v>166</v>
      </c>
      <c r="N79" s="30">
        <v>118</v>
      </c>
      <c r="O79" s="30">
        <v>3</v>
      </c>
      <c r="P79" s="31">
        <v>0.877</v>
      </c>
      <c r="Q79" s="30">
        <v>1E-3</v>
      </c>
      <c r="R79" s="30">
        <v>7.0000000000000001E-3</v>
      </c>
      <c r="S79" s="6">
        <v>7.0000000000000007E-2</v>
      </c>
    </row>
    <row r="80" spans="1:19" x14ac:dyDescent="0.25">
      <c r="A80" s="30" t="s">
        <v>202</v>
      </c>
      <c r="B80" s="31">
        <v>1380</v>
      </c>
      <c r="C80" s="30">
        <v>9</v>
      </c>
      <c r="D80" s="30">
        <v>4.4400000000000004</v>
      </c>
      <c r="E80" s="30" t="s">
        <v>167</v>
      </c>
      <c r="F80" s="30">
        <v>5</v>
      </c>
      <c r="G80" s="30">
        <v>7</v>
      </c>
      <c r="H80" s="30" t="s">
        <v>168</v>
      </c>
      <c r="I80" s="30">
        <v>0.05</v>
      </c>
      <c r="J80" s="30" t="s">
        <v>166</v>
      </c>
      <c r="K80" s="30" t="s">
        <v>166</v>
      </c>
      <c r="L80" s="30">
        <v>85</v>
      </c>
      <c r="M80" s="30" t="s">
        <v>166</v>
      </c>
      <c r="N80" s="30">
        <v>118</v>
      </c>
      <c r="O80" s="30">
        <v>5</v>
      </c>
      <c r="P80" s="31">
        <v>1.7549999999999999</v>
      </c>
      <c r="Q80" s="30">
        <v>1E-3</v>
      </c>
      <c r="R80" s="30">
        <v>1.2E-2</v>
      </c>
      <c r="S80" s="6">
        <v>0.05</v>
      </c>
    </row>
    <row r="81" spans="1:19" x14ac:dyDescent="0.25">
      <c r="A81" s="30" t="s">
        <v>203</v>
      </c>
      <c r="B81" s="30">
        <v>20</v>
      </c>
      <c r="C81" s="30">
        <v>28</v>
      </c>
      <c r="D81" s="31" t="s">
        <v>130</v>
      </c>
      <c r="E81" s="31">
        <v>38</v>
      </c>
      <c r="F81" s="30">
        <v>1</v>
      </c>
      <c r="G81" s="30">
        <v>2</v>
      </c>
      <c r="H81" s="30" t="s">
        <v>168</v>
      </c>
      <c r="I81" s="30">
        <v>0.01</v>
      </c>
      <c r="J81" s="30" t="s">
        <v>166</v>
      </c>
      <c r="K81" s="30" t="s">
        <v>166</v>
      </c>
      <c r="L81" s="30">
        <v>10</v>
      </c>
      <c r="M81" s="30" t="s">
        <v>166</v>
      </c>
      <c r="N81" s="30">
        <v>104</v>
      </c>
      <c r="O81" s="30">
        <v>5</v>
      </c>
      <c r="P81" s="31">
        <v>0.248</v>
      </c>
      <c r="Q81" s="30">
        <v>5.0000000000000001E-3</v>
      </c>
      <c r="R81" s="30">
        <v>1.2E-2</v>
      </c>
      <c r="S81" s="6">
        <v>0.71</v>
      </c>
    </row>
    <row r="82" spans="1:19" x14ac:dyDescent="0.25">
      <c r="A82" s="30" t="s">
        <v>204</v>
      </c>
      <c r="B82" s="30">
        <v>40</v>
      </c>
      <c r="C82" s="30">
        <v>11</v>
      </c>
      <c r="D82" s="31" t="s">
        <v>130</v>
      </c>
      <c r="E82" s="30" t="s">
        <v>167</v>
      </c>
      <c r="F82" s="30">
        <v>1</v>
      </c>
      <c r="G82" s="30">
        <v>1</v>
      </c>
      <c r="H82" s="30" t="s">
        <v>168</v>
      </c>
      <c r="I82" s="30">
        <v>0.01</v>
      </c>
      <c r="J82" s="30" t="s">
        <v>166</v>
      </c>
      <c r="K82" s="30" t="s">
        <v>166</v>
      </c>
      <c r="L82" s="30">
        <v>11</v>
      </c>
      <c r="M82" s="30" t="s">
        <v>166</v>
      </c>
      <c r="N82" s="30">
        <v>44</v>
      </c>
      <c r="O82" s="30">
        <v>7</v>
      </c>
      <c r="P82" s="31">
        <v>0.245</v>
      </c>
      <c r="Q82" s="30">
        <v>2E-3</v>
      </c>
      <c r="R82" s="30">
        <v>5.0000000000000001E-3</v>
      </c>
      <c r="S82" s="6">
        <v>0.81</v>
      </c>
    </row>
    <row r="83" spans="1:19" x14ac:dyDescent="0.25">
      <c r="A83" s="30" t="s">
        <v>205</v>
      </c>
      <c r="B83" s="30">
        <v>490</v>
      </c>
      <c r="C83" s="30">
        <v>12</v>
      </c>
      <c r="D83" s="30">
        <v>2.08</v>
      </c>
      <c r="E83" s="30" t="s">
        <v>167</v>
      </c>
      <c r="F83" s="30">
        <v>15</v>
      </c>
      <c r="G83" s="30">
        <v>185</v>
      </c>
      <c r="H83" s="30" t="s">
        <v>168</v>
      </c>
      <c r="I83" s="30">
        <v>0.7</v>
      </c>
      <c r="J83" s="30" t="s">
        <v>166</v>
      </c>
      <c r="K83" s="30" t="s">
        <v>166</v>
      </c>
      <c r="L83" s="30">
        <v>197</v>
      </c>
      <c r="M83" s="30" t="s">
        <v>166</v>
      </c>
      <c r="N83" s="30">
        <v>90</v>
      </c>
      <c r="O83" s="30">
        <v>7</v>
      </c>
      <c r="P83" s="31">
        <v>1.345</v>
      </c>
      <c r="Q83" s="30">
        <v>4.0000000000000001E-3</v>
      </c>
      <c r="R83" s="30">
        <v>8.4000000000000005E-2</v>
      </c>
      <c r="S83" s="6">
        <v>0.11</v>
      </c>
    </row>
    <row r="84" spans="1:19" x14ac:dyDescent="0.25">
      <c r="A84" s="30" t="s">
        <v>206</v>
      </c>
      <c r="B84" s="30">
        <v>10</v>
      </c>
      <c r="C84" s="30">
        <v>18</v>
      </c>
      <c r="D84" s="31" t="s">
        <v>130</v>
      </c>
      <c r="E84" s="30" t="s">
        <v>167</v>
      </c>
      <c r="F84" s="30">
        <v>2</v>
      </c>
      <c r="G84" s="30">
        <v>84</v>
      </c>
      <c r="H84" s="30" t="s">
        <v>168</v>
      </c>
      <c r="I84" s="30">
        <v>0.03</v>
      </c>
      <c r="J84" s="30" t="s">
        <v>166</v>
      </c>
      <c r="K84" s="30">
        <v>10</v>
      </c>
      <c r="L84" s="30">
        <v>27</v>
      </c>
      <c r="M84" s="30" t="s">
        <v>166</v>
      </c>
      <c r="N84" s="30">
        <v>34</v>
      </c>
      <c r="O84" s="30">
        <v>1</v>
      </c>
      <c r="P84" s="31">
        <v>2.8000000000000001E-2</v>
      </c>
      <c r="Q84" s="30">
        <v>2E-3</v>
      </c>
      <c r="R84" s="30">
        <v>4.0000000000000001E-3</v>
      </c>
      <c r="S84" s="6">
        <v>0.11</v>
      </c>
    </row>
    <row r="85" spans="1:19" x14ac:dyDescent="0.25">
      <c r="A85" s="30" t="s">
        <v>207</v>
      </c>
      <c r="B85" s="30">
        <v>10</v>
      </c>
      <c r="C85" s="30">
        <v>44</v>
      </c>
      <c r="D85" s="31">
        <v>7.19</v>
      </c>
      <c r="E85" s="30" t="s">
        <v>167</v>
      </c>
      <c r="F85" s="30">
        <v>1</v>
      </c>
      <c r="G85" s="30">
        <v>7</v>
      </c>
      <c r="H85" s="30" t="s">
        <v>168</v>
      </c>
      <c r="I85" s="30">
        <v>0.01</v>
      </c>
      <c r="J85" s="30" t="s">
        <v>166</v>
      </c>
      <c r="K85" s="30" t="s">
        <v>166</v>
      </c>
      <c r="L85" s="30">
        <v>7</v>
      </c>
      <c r="M85" s="30" t="s">
        <v>166</v>
      </c>
      <c r="N85" s="30">
        <v>230</v>
      </c>
      <c r="O85" s="31">
        <v>21</v>
      </c>
      <c r="P85" s="31">
        <v>1.95</v>
      </c>
      <c r="Q85" s="30">
        <v>5.0000000000000001E-3</v>
      </c>
      <c r="R85" s="30">
        <v>2.5999999999999999E-2</v>
      </c>
      <c r="S85" s="6">
        <v>1.4</v>
      </c>
    </row>
    <row r="86" spans="1:19" x14ac:dyDescent="0.25">
      <c r="A86" s="30" t="s">
        <v>208</v>
      </c>
      <c r="B86" s="30">
        <v>90</v>
      </c>
      <c r="C86" s="30">
        <v>532</v>
      </c>
      <c r="D86" s="31" t="s">
        <v>130</v>
      </c>
      <c r="E86" s="30" t="s">
        <v>167</v>
      </c>
      <c r="F86" s="30">
        <v>2</v>
      </c>
      <c r="G86" s="30">
        <v>29</v>
      </c>
      <c r="H86" s="30" t="s">
        <v>168</v>
      </c>
      <c r="I86" s="30">
        <v>0.06</v>
      </c>
      <c r="J86" s="30" t="s">
        <v>166</v>
      </c>
      <c r="K86" s="30" t="s">
        <v>166</v>
      </c>
      <c r="L86" s="30">
        <v>12</v>
      </c>
      <c r="M86" s="30" t="s">
        <v>166</v>
      </c>
      <c r="N86" s="31" t="s">
        <v>131</v>
      </c>
      <c r="O86" s="31">
        <v>50</v>
      </c>
      <c r="P86" s="31">
        <v>2.9</v>
      </c>
      <c r="Q86" s="30">
        <v>5.8999999999999997E-2</v>
      </c>
      <c r="R86" s="31">
        <v>1.8049999999999999</v>
      </c>
      <c r="S86" s="6">
        <v>0.5</v>
      </c>
    </row>
    <row r="87" spans="1:19" x14ac:dyDescent="0.25">
      <c r="A87" s="30" t="s">
        <v>209</v>
      </c>
      <c r="B87" s="30">
        <v>520</v>
      </c>
      <c r="C87" s="31">
        <v>5620</v>
      </c>
      <c r="D87" s="31" t="s">
        <v>130</v>
      </c>
      <c r="E87" s="31">
        <v>7</v>
      </c>
      <c r="F87" s="30">
        <v>4</v>
      </c>
      <c r="G87" s="30">
        <v>111</v>
      </c>
      <c r="H87" s="30" t="s">
        <v>168</v>
      </c>
      <c r="I87" s="30">
        <v>0.09</v>
      </c>
      <c r="J87" s="30" t="s">
        <v>166</v>
      </c>
      <c r="K87" s="30" t="s">
        <v>166</v>
      </c>
      <c r="L87" s="30">
        <v>19</v>
      </c>
      <c r="M87" s="30" t="s">
        <v>166</v>
      </c>
      <c r="N87" s="31" t="s">
        <v>131</v>
      </c>
      <c r="O87" s="31">
        <v>16</v>
      </c>
      <c r="P87" s="31">
        <v>0.91300000000000003</v>
      </c>
      <c r="Q87" s="31">
        <v>0.57099999999999995</v>
      </c>
      <c r="R87" s="31">
        <v>6.73</v>
      </c>
      <c r="S87" s="6">
        <v>0.43</v>
      </c>
    </row>
    <row r="88" spans="1:19" x14ac:dyDescent="0.25">
      <c r="A88" s="30" t="s">
        <v>210</v>
      </c>
      <c r="B88" s="30">
        <v>70</v>
      </c>
      <c r="C88" s="31">
        <v>2710</v>
      </c>
      <c r="D88" s="31" t="s">
        <v>130</v>
      </c>
      <c r="E88" s="30" t="s">
        <v>167</v>
      </c>
      <c r="F88" s="30">
        <v>1</v>
      </c>
      <c r="G88" s="30">
        <v>6</v>
      </c>
      <c r="H88" s="30" t="s">
        <v>168</v>
      </c>
      <c r="I88" s="30">
        <v>0.01</v>
      </c>
      <c r="J88" s="30" t="s">
        <v>166</v>
      </c>
      <c r="K88" s="30" t="s">
        <v>166</v>
      </c>
      <c r="L88" s="30">
        <v>11</v>
      </c>
      <c r="M88" s="30" t="s">
        <v>166</v>
      </c>
      <c r="N88" s="31">
        <v>1520</v>
      </c>
      <c r="O88" s="30">
        <v>5</v>
      </c>
      <c r="P88" s="30">
        <v>1.9E-2</v>
      </c>
      <c r="Q88" s="31">
        <v>0.27100000000000002</v>
      </c>
      <c r="R88" s="31">
        <v>0.156</v>
      </c>
      <c r="S88" s="6">
        <v>0.04</v>
      </c>
    </row>
    <row r="89" spans="1:19" x14ac:dyDescent="0.25">
      <c r="A89" s="30" t="s">
        <v>211</v>
      </c>
      <c r="B89" s="30">
        <v>600</v>
      </c>
      <c r="C89" s="30">
        <v>35</v>
      </c>
      <c r="D89" s="31">
        <v>8.51</v>
      </c>
      <c r="E89" s="30" t="s">
        <v>167</v>
      </c>
      <c r="F89" s="30">
        <v>25</v>
      </c>
      <c r="G89" s="30">
        <v>150</v>
      </c>
      <c r="H89" s="30" t="s">
        <v>168</v>
      </c>
      <c r="I89" s="30">
        <v>0.59</v>
      </c>
      <c r="J89" s="30" t="s">
        <v>166</v>
      </c>
      <c r="K89" s="30" t="s">
        <v>166</v>
      </c>
      <c r="L89" s="30">
        <v>206</v>
      </c>
      <c r="M89" s="30" t="s">
        <v>166</v>
      </c>
      <c r="N89" s="30">
        <v>182</v>
      </c>
      <c r="O89" s="30">
        <v>1</v>
      </c>
      <c r="P89" s="31">
        <v>0.13400000000000001</v>
      </c>
      <c r="Q89" s="30">
        <v>4.0000000000000001E-3</v>
      </c>
      <c r="R89" s="30">
        <v>1.9E-2</v>
      </c>
      <c r="S89" s="6">
        <v>0.02</v>
      </c>
    </row>
    <row r="90" spans="1:19" x14ac:dyDescent="0.25">
      <c r="A90" s="30" t="s">
        <v>212</v>
      </c>
      <c r="B90" s="30" t="s">
        <v>166</v>
      </c>
      <c r="C90" s="30">
        <v>33</v>
      </c>
      <c r="D90" s="31" t="s">
        <v>130</v>
      </c>
      <c r="E90" s="30" t="s">
        <v>167</v>
      </c>
      <c r="F90" s="30" t="s">
        <v>177</v>
      </c>
      <c r="G90" s="30">
        <v>3</v>
      </c>
      <c r="H90" s="30" t="s">
        <v>168</v>
      </c>
      <c r="I90" s="30">
        <v>0.02</v>
      </c>
      <c r="J90" s="30" t="s">
        <v>166</v>
      </c>
      <c r="K90" s="30" t="s">
        <v>166</v>
      </c>
      <c r="L90" s="30">
        <v>2</v>
      </c>
      <c r="M90" s="30" t="s">
        <v>166</v>
      </c>
      <c r="N90" s="30">
        <v>165</v>
      </c>
      <c r="O90" s="30">
        <v>1</v>
      </c>
      <c r="P90" s="30">
        <v>2.9000000000000001E-2</v>
      </c>
      <c r="Q90" s="30">
        <v>3.0000000000000001E-3</v>
      </c>
      <c r="R90" s="30">
        <v>1.7999999999999999E-2</v>
      </c>
      <c r="S90" s="6">
        <v>0.02</v>
      </c>
    </row>
  </sheetData>
  <pageMargins left="0.70866141732283472" right="0.70866141732283472" top="0.74803149606299213" bottom="0.74803149606299213" header="0.31496062992125984" footer="0.31496062992125984"/>
  <pageSetup scale="4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1B676-AC8D-463E-B994-D523C35D9645}">
  <dimension ref="A1:V86"/>
  <sheetViews>
    <sheetView topLeftCell="A4" zoomScaleNormal="100" workbookViewId="0">
      <selection activeCell="D51" sqref="D51:D63"/>
    </sheetView>
  </sheetViews>
  <sheetFormatPr defaultRowHeight="15" x14ac:dyDescent="0.25"/>
  <sheetData>
    <row r="1" spans="1:22" x14ac:dyDescent="0.25">
      <c r="A1" t="s">
        <v>332</v>
      </c>
    </row>
    <row r="2" spans="1:22" x14ac:dyDescent="0.25">
      <c r="A2" t="s">
        <v>156</v>
      </c>
    </row>
    <row r="3" spans="1:22" x14ac:dyDescent="0.25">
      <c r="A3" t="s">
        <v>333</v>
      </c>
    </row>
    <row r="4" spans="1:22" x14ac:dyDescent="0.25">
      <c r="A4" t="s">
        <v>334</v>
      </c>
    </row>
    <row r="5" spans="1:22" x14ac:dyDescent="0.25">
      <c r="A5" t="s">
        <v>59</v>
      </c>
    </row>
    <row r="6" spans="1:22" x14ac:dyDescent="0.25">
      <c r="A6" t="s">
        <v>160</v>
      </c>
    </row>
    <row r="7" spans="1:22" x14ac:dyDescent="0.25">
      <c r="A7" t="s">
        <v>61</v>
      </c>
    </row>
    <row r="8" spans="1:22" x14ac:dyDescent="0.25">
      <c r="A8" s="6"/>
      <c r="B8" s="6" t="s">
        <v>162</v>
      </c>
      <c r="C8" s="6" t="s">
        <v>162</v>
      </c>
      <c r="D8" s="6" t="s">
        <v>162</v>
      </c>
      <c r="E8" s="6" t="s">
        <v>162</v>
      </c>
      <c r="F8" s="6" t="s">
        <v>162</v>
      </c>
      <c r="G8" s="6" t="s">
        <v>162</v>
      </c>
      <c r="H8" s="6" t="s">
        <v>162</v>
      </c>
      <c r="I8" s="6" t="s">
        <v>162</v>
      </c>
      <c r="J8" s="6" t="s">
        <v>162</v>
      </c>
      <c r="K8" s="6" t="s">
        <v>162</v>
      </c>
      <c r="L8" s="6" t="s">
        <v>162</v>
      </c>
      <c r="M8" s="6" t="s">
        <v>162</v>
      </c>
      <c r="N8" s="6" t="s">
        <v>162</v>
      </c>
      <c r="O8" s="6" t="s">
        <v>162</v>
      </c>
      <c r="P8" s="6" t="s">
        <v>162</v>
      </c>
      <c r="Q8" s="6" t="s">
        <v>162</v>
      </c>
      <c r="R8" s="6" t="s">
        <v>162</v>
      </c>
      <c r="S8" s="6" t="s">
        <v>162</v>
      </c>
      <c r="T8" s="6" t="s">
        <v>162</v>
      </c>
      <c r="U8" s="6" t="s">
        <v>162</v>
      </c>
      <c r="V8" s="6" t="s">
        <v>162</v>
      </c>
    </row>
    <row r="9" spans="1:22" x14ac:dyDescent="0.25">
      <c r="A9" s="6" t="s">
        <v>69</v>
      </c>
      <c r="B9" s="6" t="s">
        <v>77</v>
      </c>
      <c r="C9" s="6" t="s">
        <v>78</v>
      </c>
      <c r="D9" s="6" t="s">
        <v>79</v>
      </c>
      <c r="E9" s="6" t="s">
        <v>80</v>
      </c>
      <c r="F9" s="6" t="s">
        <v>81</v>
      </c>
      <c r="G9" s="6" t="s">
        <v>82</v>
      </c>
      <c r="H9" s="6" t="s">
        <v>83</v>
      </c>
      <c r="I9" s="6" t="s">
        <v>84</v>
      </c>
      <c r="J9" s="6" t="s">
        <v>86</v>
      </c>
      <c r="K9" s="6" t="s">
        <v>87</v>
      </c>
      <c r="L9" s="6" t="s">
        <v>89</v>
      </c>
      <c r="M9" s="6" t="s">
        <v>90</v>
      </c>
      <c r="N9" s="6" t="s">
        <v>91</v>
      </c>
      <c r="O9" s="6" t="s">
        <v>95</v>
      </c>
      <c r="P9" s="6" t="s">
        <v>96</v>
      </c>
      <c r="Q9" s="6" t="s">
        <v>97</v>
      </c>
      <c r="R9" s="6" t="s">
        <v>98</v>
      </c>
      <c r="S9" s="6" t="s">
        <v>99</v>
      </c>
      <c r="T9" s="6" t="s">
        <v>100</v>
      </c>
      <c r="U9" s="6" t="s">
        <v>101</v>
      </c>
      <c r="V9" s="6" t="s">
        <v>103</v>
      </c>
    </row>
    <row r="10" spans="1:22" x14ac:dyDescent="0.25">
      <c r="A10" s="6" t="s">
        <v>125</v>
      </c>
      <c r="B10" s="6" t="s">
        <v>126</v>
      </c>
      <c r="C10" s="6" t="s">
        <v>128</v>
      </c>
      <c r="D10" s="6" t="s">
        <v>126</v>
      </c>
      <c r="E10" s="6" t="s">
        <v>126</v>
      </c>
      <c r="F10" s="6" t="s">
        <v>126</v>
      </c>
      <c r="G10" s="6" t="s">
        <v>126</v>
      </c>
      <c r="H10" s="6" t="s">
        <v>128</v>
      </c>
      <c r="I10" s="6" t="s">
        <v>126</v>
      </c>
      <c r="J10" s="6" t="s">
        <v>126</v>
      </c>
      <c r="K10" s="6" t="s">
        <v>126</v>
      </c>
      <c r="L10" s="6" t="s">
        <v>126</v>
      </c>
      <c r="M10" s="6" t="s">
        <v>128</v>
      </c>
      <c r="N10" s="6" t="s">
        <v>126</v>
      </c>
      <c r="O10" s="6" t="s">
        <v>128</v>
      </c>
      <c r="P10" s="6" t="s">
        <v>126</v>
      </c>
      <c r="Q10" s="6" t="s">
        <v>126</v>
      </c>
      <c r="R10" s="6" t="s">
        <v>128</v>
      </c>
      <c r="S10" s="6" t="s">
        <v>126</v>
      </c>
      <c r="T10" s="6" t="s">
        <v>126</v>
      </c>
      <c r="U10" s="6" t="s">
        <v>128</v>
      </c>
      <c r="V10" s="6" t="s">
        <v>126</v>
      </c>
    </row>
    <row r="11" spans="1:22" x14ac:dyDescent="0.25">
      <c r="A11" s="6" t="s">
        <v>337</v>
      </c>
      <c r="B11" s="31" t="s">
        <v>181</v>
      </c>
      <c r="C11" s="30">
        <v>0.53</v>
      </c>
      <c r="D11" s="31">
        <v>514</v>
      </c>
      <c r="E11" s="30">
        <v>110</v>
      </c>
      <c r="F11" s="30" t="s">
        <v>165</v>
      </c>
      <c r="G11" s="31">
        <v>32</v>
      </c>
      <c r="H11" s="30">
        <v>0.09</v>
      </c>
      <c r="I11" s="31">
        <v>144</v>
      </c>
      <c r="J11" s="30">
        <v>3</v>
      </c>
      <c r="K11" s="30">
        <v>1</v>
      </c>
      <c r="L11" s="31" t="s">
        <v>131</v>
      </c>
      <c r="M11" s="31">
        <v>21.7</v>
      </c>
      <c r="N11" s="30">
        <v>10</v>
      </c>
      <c r="O11" s="30">
        <v>0.14000000000000001</v>
      </c>
      <c r="P11" s="30" t="s">
        <v>166</v>
      </c>
      <c r="Q11" s="30" t="s">
        <v>166</v>
      </c>
      <c r="R11" s="30">
        <v>0.05</v>
      </c>
      <c r="S11" s="30">
        <v>29</v>
      </c>
      <c r="T11" s="31">
        <v>387</v>
      </c>
      <c r="U11" s="30">
        <v>0.01</v>
      </c>
      <c r="V11" s="30">
        <v>18</v>
      </c>
    </row>
    <row r="12" spans="1:22" x14ac:dyDescent="0.25">
      <c r="A12" s="6" t="s">
        <v>338</v>
      </c>
      <c r="B12" s="31">
        <v>98.8</v>
      </c>
      <c r="C12" s="30">
        <v>0.37</v>
      </c>
      <c r="D12" s="30">
        <v>258</v>
      </c>
      <c r="E12" s="30">
        <v>60</v>
      </c>
      <c r="F12" s="30" t="s">
        <v>165</v>
      </c>
      <c r="G12" s="31">
        <v>37</v>
      </c>
      <c r="H12" s="30">
        <v>2.4300000000000002</v>
      </c>
      <c r="I12" s="31">
        <v>281</v>
      </c>
      <c r="J12" s="30" t="s">
        <v>177</v>
      </c>
      <c r="K12" s="30" t="s">
        <v>177</v>
      </c>
      <c r="L12" s="31" t="s">
        <v>131</v>
      </c>
      <c r="M12" s="31">
        <v>13.3</v>
      </c>
      <c r="N12" s="30">
        <v>20</v>
      </c>
      <c r="O12" s="30">
        <v>0.14000000000000001</v>
      </c>
      <c r="P12" s="30" t="s">
        <v>166</v>
      </c>
      <c r="Q12" s="30" t="s">
        <v>166</v>
      </c>
      <c r="R12" s="30">
        <v>7.0000000000000007E-2</v>
      </c>
      <c r="S12" s="30">
        <v>225</v>
      </c>
      <c r="T12" s="31">
        <v>259</v>
      </c>
      <c r="U12" s="30" t="s">
        <v>173</v>
      </c>
      <c r="V12" s="30">
        <v>13</v>
      </c>
    </row>
    <row r="13" spans="1:22" x14ac:dyDescent="0.25">
      <c r="A13" s="6" t="s">
        <v>339</v>
      </c>
      <c r="B13" s="31" t="s">
        <v>181</v>
      </c>
      <c r="C13" s="30">
        <v>0.55000000000000004</v>
      </c>
      <c r="D13" s="30">
        <v>201</v>
      </c>
      <c r="E13" s="30">
        <v>50</v>
      </c>
      <c r="F13" s="30" t="s">
        <v>165</v>
      </c>
      <c r="G13" s="31">
        <v>41</v>
      </c>
      <c r="H13" s="30">
        <v>0.27</v>
      </c>
      <c r="I13" s="31">
        <v>203</v>
      </c>
      <c r="J13" s="30">
        <v>1</v>
      </c>
      <c r="K13" s="30">
        <v>1</v>
      </c>
      <c r="L13" s="31" t="s">
        <v>131</v>
      </c>
      <c r="M13" s="31">
        <v>20.399999999999999</v>
      </c>
      <c r="N13" s="30">
        <v>10</v>
      </c>
      <c r="O13" s="30">
        <v>0.18</v>
      </c>
      <c r="P13" s="30" t="s">
        <v>166</v>
      </c>
      <c r="Q13" s="30" t="s">
        <v>166</v>
      </c>
      <c r="R13" s="30">
        <v>0.15</v>
      </c>
      <c r="S13" s="30">
        <v>93</v>
      </c>
      <c r="T13" s="31">
        <v>360</v>
      </c>
      <c r="U13" s="30" t="s">
        <v>173</v>
      </c>
      <c r="V13" s="30">
        <v>14</v>
      </c>
    </row>
    <row r="14" spans="1:22" x14ac:dyDescent="0.25">
      <c r="A14" s="6" t="s">
        <v>340</v>
      </c>
      <c r="B14" s="31" t="s">
        <v>181</v>
      </c>
      <c r="C14" s="30">
        <v>0.56000000000000005</v>
      </c>
      <c r="D14" s="31">
        <v>520</v>
      </c>
      <c r="E14" s="30">
        <v>70</v>
      </c>
      <c r="F14" s="30" t="s">
        <v>165</v>
      </c>
      <c r="G14" s="31">
        <v>38</v>
      </c>
      <c r="H14" s="30">
        <v>1.56</v>
      </c>
      <c r="I14" s="31">
        <v>106.5</v>
      </c>
      <c r="J14" s="30">
        <v>3</v>
      </c>
      <c r="K14" s="30" t="s">
        <v>177</v>
      </c>
      <c r="L14" s="31" t="s">
        <v>131</v>
      </c>
      <c r="M14" s="31">
        <v>27.2</v>
      </c>
      <c r="N14" s="30">
        <v>10</v>
      </c>
      <c r="O14" s="30">
        <v>0.1</v>
      </c>
      <c r="P14" s="30" t="s">
        <v>166</v>
      </c>
      <c r="Q14" s="30" t="s">
        <v>166</v>
      </c>
      <c r="R14" s="30">
        <v>0.41</v>
      </c>
      <c r="S14" s="30">
        <v>337</v>
      </c>
      <c r="T14" s="31">
        <v>540</v>
      </c>
      <c r="U14" s="30">
        <v>0.01</v>
      </c>
      <c r="V14" s="30">
        <v>17</v>
      </c>
    </row>
    <row r="15" spans="1:22" x14ac:dyDescent="0.25">
      <c r="A15" s="6" t="s">
        <v>341</v>
      </c>
      <c r="B15" s="31" t="s">
        <v>181</v>
      </c>
      <c r="C15" s="30">
        <v>0.5</v>
      </c>
      <c r="D15" s="31">
        <v>983</v>
      </c>
      <c r="E15" s="30">
        <v>20</v>
      </c>
      <c r="F15" s="30" t="s">
        <v>165</v>
      </c>
      <c r="G15" s="31">
        <v>46</v>
      </c>
      <c r="H15" s="30">
        <v>0.03</v>
      </c>
      <c r="I15" s="31">
        <v>118.5</v>
      </c>
      <c r="J15" s="30">
        <v>2</v>
      </c>
      <c r="K15" s="30" t="s">
        <v>177</v>
      </c>
      <c r="L15" s="31" t="s">
        <v>131</v>
      </c>
      <c r="M15" s="31">
        <v>26.6</v>
      </c>
      <c r="N15" s="30">
        <v>10</v>
      </c>
      <c r="O15" s="30">
        <v>0.18</v>
      </c>
      <c r="P15" s="30" t="s">
        <v>166</v>
      </c>
      <c r="Q15" s="30" t="s">
        <v>166</v>
      </c>
      <c r="R15" s="30">
        <v>0.04</v>
      </c>
      <c r="S15" s="30">
        <v>17</v>
      </c>
      <c r="T15" s="31">
        <v>418</v>
      </c>
      <c r="U15" s="30">
        <v>0.01</v>
      </c>
      <c r="V15" s="30">
        <v>12</v>
      </c>
    </row>
    <row r="16" spans="1:22" x14ac:dyDescent="0.25">
      <c r="A16" s="6" t="s">
        <v>342</v>
      </c>
      <c r="B16" s="31">
        <v>69</v>
      </c>
      <c r="C16" s="30">
        <v>1.96</v>
      </c>
      <c r="D16" s="30">
        <v>79</v>
      </c>
      <c r="E16" s="30">
        <v>240</v>
      </c>
      <c r="F16" s="30" t="s">
        <v>165</v>
      </c>
      <c r="G16" s="31">
        <v>18</v>
      </c>
      <c r="H16" s="30">
        <v>10.050000000000001</v>
      </c>
      <c r="I16" s="31">
        <v>655</v>
      </c>
      <c r="J16" s="30" t="s">
        <v>177</v>
      </c>
      <c r="K16" s="30">
        <v>7</v>
      </c>
      <c r="L16" s="31" t="s">
        <v>131</v>
      </c>
      <c r="M16" s="31">
        <v>7.24</v>
      </c>
      <c r="N16" s="30">
        <v>30</v>
      </c>
      <c r="O16" s="30">
        <v>0.31</v>
      </c>
      <c r="P16" s="30" t="s">
        <v>166</v>
      </c>
      <c r="Q16" s="30" t="s">
        <v>166</v>
      </c>
      <c r="R16" s="30">
        <v>0.14000000000000001</v>
      </c>
      <c r="S16" s="30">
        <v>501</v>
      </c>
      <c r="T16" s="31">
        <v>367</v>
      </c>
      <c r="U16" s="30">
        <v>0.88</v>
      </c>
      <c r="V16" s="30">
        <v>18</v>
      </c>
    </row>
    <row r="17" spans="1:22" x14ac:dyDescent="0.25">
      <c r="A17" s="6" t="s">
        <v>343</v>
      </c>
      <c r="B17" s="31">
        <v>89.9</v>
      </c>
      <c r="C17" s="30">
        <v>1.73</v>
      </c>
      <c r="D17" s="30">
        <v>125</v>
      </c>
      <c r="E17" s="30">
        <v>1020</v>
      </c>
      <c r="F17" s="30" t="s">
        <v>165</v>
      </c>
      <c r="G17" s="31">
        <v>32</v>
      </c>
      <c r="H17" s="30">
        <v>8.7799999999999994</v>
      </c>
      <c r="I17" s="31">
        <v>532</v>
      </c>
      <c r="J17" s="30" t="s">
        <v>177</v>
      </c>
      <c r="K17" s="30">
        <v>2</v>
      </c>
      <c r="L17" s="31" t="s">
        <v>131</v>
      </c>
      <c r="M17" s="31">
        <v>12.9</v>
      </c>
      <c r="N17" s="30">
        <v>30</v>
      </c>
      <c r="O17" s="30">
        <v>0.3</v>
      </c>
      <c r="P17" s="30" t="s">
        <v>166</v>
      </c>
      <c r="Q17" s="30" t="s">
        <v>166</v>
      </c>
      <c r="R17" s="30">
        <v>0.13</v>
      </c>
      <c r="S17" s="30">
        <v>492</v>
      </c>
      <c r="T17" s="31">
        <v>349</v>
      </c>
      <c r="U17" s="30">
        <v>0.79</v>
      </c>
      <c r="V17" s="30">
        <v>25</v>
      </c>
    </row>
    <row r="18" spans="1:22" x14ac:dyDescent="0.25">
      <c r="A18" s="6" t="s">
        <v>344</v>
      </c>
      <c r="B18" s="31">
        <v>91.7</v>
      </c>
      <c r="C18" s="30">
        <v>2.0699999999999998</v>
      </c>
      <c r="D18" s="30">
        <v>95</v>
      </c>
      <c r="E18" s="30">
        <v>340</v>
      </c>
      <c r="F18" s="30" t="s">
        <v>165</v>
      </c>
      <c r="G18" s="31">
        <v>35</v>
      </c>
      <c r="H18" s="30">
        <v>12.25</v>
      </c>
      <c r="I18" s="31">
        <v>774</v>
      </c>
      <c r="J18" s="30" t="s">
        <v>177</v>
      </c>
      <c r="K18" s="30">
        <v>4</v>
      </c>
      <c r="L18" s="31" t="s">
        <v>131</v>
      </c>
      <c r="M18" s="31">
        <v>5.92</v>
      </c>
      <c r="N18" s="30">
        <v>30</v>
      </c>
      <c r="O18" s="30">
        <v>0.33</v>
      </c>
      <c r="P18" s="30">
        <v>10</v>
      </c>
      <c r="Q18" s="30" t="s">
        <v>166</v>
      </c>
      <c r="R18" s="30">
        <v>0.17</v>
      </c>
      <c r="S18" s="30">
        <v>621</v>
      </c>
      <c r="T18" s="31">
        <v>362</v>
      </c>
      <c r="U18" s="30">
        <v>1</v>
      </c>
      <c r="V18" s="30">
        <v>17</v>
      </c>
    </row>
    <row r="19" spans="1:22" x14ac:dyDescent="0.25">
      <c r="A19" s="6" t="s">
        <v>345</v>
      </c>
      <c r="B19" s="30">
        <v>3.8</v>
      </c>
      <c r="C19" s="30">
        <v>6.21</v>
      </c>
      <c r="D19" s="30">
        <v>107</v>
      </c>
      <c r="E19" s="30">
        <v>770</v>
      </c>
      <c r="F19" s="30" t="s">
        <v>165</v>
      </c>
      <c r="G19" s="30" t="s">
        <v>172</v>
      </c>
      <c r="H19" s="30">
        <v>0.47</v>
      </c>
      <c r="I19" s="31">
        <v>378</v>
      </c>
      <c r="J19" s="30">
        <v>35</v>
      </c>
      <c r="K19" s="30">
        <v>81</v>
      </c>
      <c r="L19" s="31">
        <v>3970</v>
      </c>
      <c r="M19" s="31">
        <v>16.350000000000001</v>
      </c>
      <c r="N19" s="30">
        <v>20</v>
      </c>
      <c r="O19" s="30">
        <v>1.45</v>
      </c>
      <c r="P19" s="30">
        <v>10</v>
      </c>
      <c r="Q19" s="30">
        <v>10</v>
      </c>
      <c r="R19" s="30">
        <v>4.03</v>
      </c>
      <c r="S19" s="30">
        <v>1435</v>
      </c>
      <c r="T19" s="30">
        <v>7</v>
      </c>
      <c r="U19" s="30">
        <v>0.01</v>
      </c>
      <c r="V19" s="30">
        <v>68</v>
      </c>
    </row>
    <row r="20" spans="1:22" x14ac:dyDescent="0.25">
      <c r="A20" s="6" t="s">
        <v>346</v>
      </c>
      <c r="B20" s="30">
        <v>4.3</v>
      </c>
      <c r="C20" s="30">
        <v>4.82</v>
      </c>
      <c r="D20" s="30">
        <v>131</v>
      </c>
      <c r="E20" s="30">
        <v>30</v>
      </c>
      <c r="F20" s="30" t="s">
        <v>165</v>
      </c>
      <c r="G20" s="30">
        <v>6</v>
      </c>
      <c r="H20" s="30">
        <v>0.25</v>
      </c>
      <c r="I20" s="31">
        <v>361</v>
      </c>
      <c r="J20" s="30">
        <v>68</v>
      </c>
      <c r="K20" s="30">
        <v>156</v>
      </c>
      <c r="L20" s="31">
        <v>3740</v>
      </c>
      <c r="M20" s="31">
        <v>21.6</v>
      </c>
      <c r="N20" s="30">
        <v>10</v>
      </c>
      <c r="O20" s="30">
        <v>0.02</v>
      </c>
      <c r="P20" s="30">
        <v>10</v>
      </c>
      <c r="Q20" s="30">
        <v>20</v>
      </c>
      <c r="R20" s="30">
        <v>5.84</v>
      </c>
      <c r="S20" s="30">
        <v>2060</v>
      </c>
      <c r="T20" s="30">
        <v>6</v>
      </c>
      <c r="U20" s="30" t="s">
        <v>173</v>
      </c>
      <c r="V20" s="30">
        <v>109</v>
      </c>
    </row>
    <row r="21" spans="1:22" x14ac:dyDescent="0.25">
      <c r="A21" s="6" t="s">
        <v>347</v>
      </c>
      <c r="B21" s="30">
        <v>3.8</v>
      </c>
      <c r="C21" s="30">
        <v>7.17</v>
      </c>
      <c r="D21" s="30">
        <v>119</v>
      </c>
      <c r="E21" s="30">
        <v>620</v>
      </c>
      <c r="F21" s="30" t="s">
        <v>165</v>
      </c>
      <c r="G21" s="30">
        <v>4</v>
      </c>
      <c r="H21" s="30">
        <v>0.41</v>
      </c>
      <c r="I21" s="31">
        <v>274</v>
      </c>
      <c r="J21" s="30">
        <v>49</v>
      </c>
      <c r="K21" s="30">
        <v>84</v>
      </c>
      <c r="L21" s="31">
        <v>4720</v>
      </c>
      <c r="M21" s="31">
        <v>16.5</v>
      </c>
      <c r="N21" s="30">
        <v>20</v>
      </c>
      <c r="O21" s="30">
        <v>1.83</v>
      </c>
      <c r="P21" s="30" t="s">
        <v>166</v>
      </c>
      <c r="Q21" s="30">
        <v>10</v>
      </c>
      <c r="R21" s="30">
        <v>4.53</v>
      </c>
      <c r="S21" s="30">
        <v>1600</v>
      </c>
      <c r="T21" s="30">
        <v>4</v>
      </c>
      <c r="U21" s="30">
        <v>0.03</v>
      </c>
      <c r="V21" s="30">
        <v>76</v>
      </c>
    </row>
    <row r="22" spans="1:22" x14ac:dyDescent="0.25">
      <c r="A22" s="6" t="s">
        <v>348</v>
      </c>
      <c r="B22" s="30">
        <v>2.5</v>
      </c>
      <c r="C22" s="30">
        <v>5.29</v>
      </c>
      <c r="D22" s="30">
        <v>112</v>
      </c>
      <c r="E22" s="30">
        <v>50</v>
      </c>
      <c r="F22" s="30" t="s">
        <v>165</v>
      </c>
      <c r="G22" s="30">
        <v>2</v>
      </c>
      <c r="H22" s="30">
        <v>0.43</v>
      </c>
      <c r="I22" s="31">
        <v>442</v>
      </c>
      <c r="J22" s="30">
        <v>46</v>
      </c>
      <c r="K22" s="30">
        <v>124</v>
      </c>
      <c r="L22" s="31">
        <v>2330</v>
      </c>
      <c r="M22" s="31">
        <v>18.7</v>
      </c>
      <c r="N22" s="30">
        <v>20</v>
      </c>
      <c r="O22" s="30">
        <v>0.42</v>
      </c>
      <c r="P22" s="30">
        <v>10</v>
      </c>
      <c r="Q22" s="30">
        <v>20</v>
      </c>
      <c r="R22" s="30">
        <v>5.54</v>
      </c>
      <c r="S22" s="30">
        <v>1930</v>
      </c>
      <c r="T22" s="30">
        <v>4</v>
      </c>
      <c r="U22" s="30">
        <v>0.01</v>
      </c>
      <c r="V22" s="30">
        <v>85</v>
      </c>
    </row>
    <row r="23" spans="1:22" x14ac:dyDescent="0.25">
      <c r="A23" s="6" t="s">
        <v>349</v>
      </c>
      <c r="B23" s="30">
        <v>9.3000000000000007</v>
      </c>
      <c r="C23" s="30">
        <v>5.83</v>
      </c>
      <c r="D23" s="31">
        <v>1840</v>
      </c>
      <c r="E23" s="30">
        <v>110</v>
      </c>
      <c r="F23" s="30" t="s">
        <v>165</v>
      </c>
      <c r="G23" s="30">
        <v>2</v>
      </c>
      <c r="H23" s="30">
        <v>0.03</v>
      </c>
      <c r="I23" s="31">
        <v>165.5</v>
      </c>
      <c r="J23" s="30">
        <v>4</v>
      </c>
      <c r="K23" s="30">
        <v>7</v>
      </c>
      <c r="L23" s="31">
        <v>2600</v>
      </c>
      <c r="M23" s="30">
        <v>4.5199999999999996</v>
      </c>
      <c r="N23" s="30">
        <v>30</v>
      </c>
      <c r="O23" s="30">
        <v>2.68</v>
      </c>
      <c r="P23" s="30">
        <v>10</v>
      </c>
      <c r="Q23" s="30">
        <v>10</v>
      </c>
      <c r="R23" s="30">
        <v>0.55000000000000004</v>
      </c>
      <c r="S23" s="30">
        <v>332</v>
      </c>
      <c r="T23" s="30">
        <v>4</v>
      </c>
      <c r="U23" s="30">
        <v>7.0000000000000007E-2</v>
      </c>
      <c r="V23" s="30">
        <v>2</v>
      </c>
    </row>
    <row r="24" spans="1:22" x14ac:dyDescent="0.25">
      <c r="A24" s="6" t="s">
        <v>350</v>
      </c>
      <c r="B24" s="30">
        <v>9.5</v>
      </c>
      <c r="C24" s="30">
        <v>0.36</v>
      </c>
      <c r="D24" s="30">
        <v>8</v>
      </c>
      <c r="E24" s="30">
        <v>100</v>
      </c>
      <c r="F24" s="30" t="s">
        <v>165</v>
      </c>
      <c r="G24" s="30" t="s">
        <v>172</v>
      </c>
      <c r="H24" s="30">
        <v>0.26</v>
      </c>
      <c r="I24" s="30">
        <v>2.2999999999999998</v>
      </c>
      <c r="J24" s="30">
        <v>29</v>
      </c>
      <c r="K24" s="30">
        <v>31</v>
      </c>
      <c r="L24" s="31" t="s">
        <v>131</v>
      </c>
      <c r="M24" s="30">
        <v>3.95</v>
      </c>
      <c r="N24" s="30" t="s">
        <v>166</v>
      </c>
      <c r="O24" s="30">
        <v>0.02</v>
      </c>
      <c r="P24" s="30" t="s">
        <v>166</v>
      </c>
      <c r="Q24" s="30" t="s">
        <v>166</v>
      </c>
      <c r="R24" s="30">
        <v>0.14000000000000001</v>
      </c>
      <c r="S24" s="30">
        <v>148</v>
      </c>
      <c r="T24" s="30">
        <v>3</v>
      </c>
      <c r="U24" s="30">
        <v>0.06</v>
      </c>
      <c r="V24" s="30">
        <v>10</v>
      </c>
    </row>
    <row r="25" spans="1:22" x14ac:dyDescent="0.25">
      <c r="A25" s="6" t="s">
        <v>351</v>
      </c>
      <c r="B25" s="30" t="s">
        <v>165</v>
      </c>
      <c r="C25" s="30">
        <v>7.56</v>
      </c>
      <c r="D25" s="30">
        <v>18</v>
      </c>
      <c r="E25" s="30">
        <v>100</v>
      </c>
      <c r="F25" s="30" t="s">
        <v>165</v>
      </c>
      <c r="G25" s="30">
        <v>2</v>
      </c>
      <c r="H25" s="31">
        <v>5.09</v>
      </c>
      <c r="I25" s="30">
        <v>2.6</v>
      </c>
      <c r="J25" s="30">
        <v>70</v>
      </c>
      <c r="K25" s="30">
        <v>5</v>
      </c>
      <c r="L25" s="30">
        <v>271</v>
      </c>
      <c r="M25" s="31">
        <v>13.6</v>
      </c>
      <c r="N25" s="30">
        <v>30</v>
      </c>
      <c r="O25" s="30">
        <v>0.03</v>
      </c>
      <c r="P25" s="30">
        <v>10</v>
      </c>
      <c r="Q25" s="30">
        <v>10</v>
      </c>
      <c r="R25" s="30">
        <v>1.07</v>
      </c>
      <c r="S25" s="30">
        <v>1260</v>
      </c>
      <c r="T25" s="30">
        <v>1</v>
      </c>
      <c r="U25" s="30">
        <v>1</v>
      </c>
      <c r="V25" s="30">
        <v>17</v>
      </c>
    </row>
    <row r="26" spans="1:22" x14ac:dyDescent="0.25">
      <c r="A26" s="6" t="s">
        <v>352</v>
      </c>
      <c r="B26" s="30" t="s">
        <v>165</v>
      </c>
      <c r="C26" s="30">
        <v>5.56</v>
      </c>
      <c r="D26" s="30">
        <v>22</v>
      </c>
      <c r="E26" s="30">
        <v>550</v>
      </c>
      <c r="F26" s="30">
        <v>0.5</v>
      </c>
      <c r="G26" s="30" t="s">
        <v>172</v>
      </c>
      <c r="H26" s="30">
        <v>1.1599999999999999</v>
      </c>
      <c r="I26" s="30">
        <v>2.8</v>
      </c>
      <c r="J26" s="30">
        <v>13</v>
      </c>
      <c r="K26" s="30">
        <v>10</v>
      </c>
      <c r="L26" s="30">
        <v>169</v>
      </c>
      <c r="M26" s="30">
        <v>3.01</v>
      </c>
      <c r="N26" s="30">
        <v>10</v>
      </c>
      <c r="O26" s="30">
        <v>1.1299999999999999</v>
      </c>
      <c r="P26" s="30">
        <v>10</v>
      </c>
      <c r="Q26" s="30">
        <v>10</v>
      </c>
      <c r="R26" s="30">
        <v>0.65</v>
      </c>
      <c r="S26" s="30">
        <v>823</v>
      </c>
      <c r="T26" s="30">
        <v>3</v>
      </c>
      <c r="U26" s="30">
        <v>1.7</v>
      </c>
      <c r="V26" s="30">
        <v>3</v>
      </c>
    </row>
    <row r="27" spans="1:22" x14ac:dyDescent="0.25">
      <c r="A27" s="6" t="s">
        <v>353</v>
      </c>
      <c r="B27" s="30" t="s">
        <v>165</v>
      </c>
      <c r="C27" s="30">
        <v>5.37</v>
      </c>
      <c r="D27" s="30">
        <v>38</v>
      </c>
      <c r="E27" s="30">
        <v>100</v>
      </c>
      <c r="F27" s="30" t="s">
        <v>165</v>
      </c>
      <c r="G27" s="30">
        <v>4</v>
      </c>
      <c r="H27" s="30">
        <v>0.13</v>
      </c>
      <c r="I27" s="30" t="s">
        <v>165</v>
      </c>
      <c r="J27" s="30">
        <v>31</v>
      </c>
      <c r="K27" s="30">
        <v>10</v>
      </c>
      <c r="L27" s="30">
        <v>145</v>
      </c>
      <c r="M27" s="31">
        <v>17.25</v>
      </c>
      <c r="N27" s="30">
        <v>10</v>
      </c>
      <c r="O27" s="30">
        <v>0.76</v>
      </c>
      <c r="P27" s="30" t="s">
        <v>166</v>
      </c>
      <c r="Q27" s="30">
        <v>10</v>
      </c>
      <c r="R27" s="30">
        <v>4.43</v>
      </c>
      <c r="S27" s="30">
        <v>1215</v>
      </c>
      <c r="T27" s="30">
        <v>43</v>
      </c>
      <c r="U27" s="30">
        <v>0.03</v>
      </c>
      <c r="V27" s="30">
        <v>6</v>
      </c>
    </row>
    <row r="28" spans="1:22" x14ac:dyDescent="0.25">
      <c r="A28" s="6" t="s">
        <v>354</v>
      </c>
      <c r="B28" s="30" t="s">
        <v>165</v>
      </c>
      <c r="C28" s="30">
        <v>5.84</v>
      </c>
      <c r="D28" s="30">
        <v>24</v>
      </c>
      <c r="E28" s="30">
        <v>410</v>
      </c>
      <c r="F28" s="30" t="s">
        <v>165</v>
      </c>
      <c r="G28" s="30" t="s">
        <v>172</v>
      </c>
      <c r="H28" s="30">
        <v>0.1</v>
      </c>
      <c r="I28" s="30" t="s">
        <v>165</v>
      </c>
      <c r="J28" s="30">
        <v>14</v>
      </c>
      <c r="K28" s="30">
        <v>12</v>
      </c>
      <c r="L28" s="30">
        <v>32</v>
      </c>
      <c r="M28" s="31">
        <v>6.8</v>
      </c>
      <c r="N28" s="30">
        <v>20</v>
      </c>
      <c r="O28" s="30">
        <v>1.5</v>
      </c>
      <c r="P28" s="30" t="s">
        <v>166</v>
      </c>
      <c r="Q28" s="30">
        <v>10</v>
      </c>
      <c r="R28" s="30">
        <v>3.17</v>
      </c>
      <c r="S28" s="30">
        <v>2370</v>
      </c>
      <c r="T28" s="30">
        <v>13</v>
      </c>
      <c r="U28" s="30">
        <v>0.04</v>
      </c>
      <c r="V28" s="30">
        <v>8</v>
      </c>
    </row>
    <row r="29" spans="1:22" x14ac:dyDescent="0.25">
      <c r="A29" s="6" t="s">
        <v>355</v>
      </c>
      <c r="B29" s="30">
        <v>4.0999999999999996</v>
      </c>
      <c r="C29" s="30">
        <v>5.42</v>
      </c>
      <c r="D29" s="30">
        <v>129</v>
      </c>
      <c r="E29" s="30">
        <v>310</v>
      </c>
      <c r="F29" s="30">
        <v>0.6</v>
      </c>
      <c r="G29" s="30">
        <v>3</v>
      </c>
      <c r="H29" s="30">
        <v>0.88</v>
      </c>
      <c r="I29" s="30">
        <v>3.8</v>
      </c>
      <c r="J29" s="30">
        <v>9</v>
      </c>
      <c r="K29" s="30">
        <v>15</v>
      </c>
      <c r="L29" s="31">
        <v>1335</v>
      </c>
      <c r="M29" s="31">
        <v>5.61</v>
      </c>
      <c r="N29" s="30">
        <v>20</v>
      </c>
      <c r="O29" s="30">
        <v>0.93</v>
      </c>
      <c r="P29" s="30">
        <v>10</v>
      </c>
      <c r="Q29" s="30">
        <v>10</v>
      </c>
      <c r="R29" s="30">
        <v>1.17</v>
      </c>
      <c r="S29" s="30">
        <v>649</v>
      </c>
      <c r="T29" s="30">
        <v>12</v>
      </c>
      <c r="U29" s="30">
        <v>1.92</v>
      </c>
      <c r="V29" s="30">
        <v>8</v>
      </c>
    </row>
    <row r="30" spans="1:22" x14ac:dyDescent="0.25">
      <c r="A30" s="6" t="s">
        <v>356</v>
      </c>
      <c r="B30" s="30" t="s">
        <v>165</v>
      </c>
      <c r="C30" s="30">
        <v>3.79</v>
      </c>
      <c r="D30" s="30">
        <v>8</v>
      </c>
      <c r="E30" s="30">
        <v>300</v>
      </c>
      <c r="F30" s="30">
        <v>0.6</v>
      </c>
      <c r="G30" s="30">
        <v>2</v>
      </c>
      <c r="H30" s="30">
        <v>0.27</v>
      </c>
      <c r="I30" s="30" t="s">
        <v>165</v>
      </c>
      <c r="J30" s="30">
        <v>9</v>
      </c>
      <c r="K30" s="30">
        <v>51</v>
      </c>
      <c r="L30" s="30">
        <v>91</v>
      </c>
      <c r="M30" s="30">
        <v>1.64</v>
      </c>
      <c r="N30" s="30">
        <v>10</v>
      </c>
      <c r="O30" s="30">
        <v>7.0000000000000007E-2</v>
      </c>
      <c r="P30" s="30">
        <v>10</v>
      </c>
      <c r="Q30" s="30" t="s">
        <v>166</v>
      </c>
      <c r="R30" s="30">
        <v>0.92</v>
      </c>
      <c r="S30" s="30">
        <v>190</v>
      </c>
      <c r="T30" s="30">
        <v>3</v>
      </c>
      <c r="U30" s="30">
        <v>2.11</v>
      </c>
      <c r="V30" s="30">
        <v>17</v>
      </c>
    </row>
    <row r="31" spans="1:22" x14ac:dyDescent="0.25">
      <c r="A31" s="6" t="s">
        <v>358</v>
      </c>
      <c r="B31" s="30" t="s">
        <v>165</v>
      </c>
      <c r="C31" s="30">
        <v>6.66</v>
      </c>
      <c r="D31" s="30">
        <v>21</v>
      </c>
      <c r="E31" s="30">
        <v>750</v>
      </c>
      <c r="F31" s="30">
        <v>0.7</v>
      </c>
      <c r="G31" s="30" t="s">
        <v>172</v>
      </c>
      <c r="H31" s="30">
        <v>0.02</v>
      </c>
      <c r="I31" s="30" t="s">
        <v>165</v>
      </c>
      <c r="J31" s="30">
        <v>1</v>
      </c>
      <c r="K31" s="30">
        <v>8</v>
      </c>
      <c r="L31" s="30">
        <v>11</v>
      </c>
      <c r="M31" s="30">
        <v>1.1000000000000001</v>
      </c>
      <c r="N31" s="30">
        <v>10</v>
      </c>
      <c r="O31" s="30">
        <v>2.59</v>
      </c>
      <c r="P31" s="30">
        <v>10</v>
      </c>
      <c r="Q31" s="30" t="s">
        <v>166</v>
      </c>
      <c r="R31" s="30">
        <v>0.09</v>
      </c>
      <c r="S31" s="30">
        <v>47</v>
      </c>
      <c r="T31" s="30">
        <v>1</v>
      </c>
      <c r="U31" s="30">
        <v>0.28000000000000003</v>
      </c>
      <c r="V31" s="30">
        <v>2</v>
      </c>
    </row>
    <row r="32" spans="1:22" x14ac:dyDescent="0.25">
      <c r="A32" s="6" t="s">
        <v>359</v>
      </c>
      <c r="B32" s="30" t="s">
        <v>165</v>
      </c>
      <c r="C32" s="30">
        <v>1.73</v>
      </c>
      <c r="D32" s="30">
        <v>8</v>
      </c>
      <c r="E32" s="30">
        <v>270</v>
      </c>
      <c r="F32" s="30" t="s">
        <v>165</v>
      </c>
      <c r="G32" s="30" t="s">
        <v>172</v>
      </c>
      <c r="H32" s="30">
        <v>1.24</v>
      </c>
      <c r="I32" s="30" t="s">
        <v>165</v>
      </c>
      <c r="J32" s="30">
        <v>3</v>
      </c>
      <c r="K32" s="30">
        <v>34</v>
      </c>
      <c r="L32" s="30">
        <v>31</v>
      </c>
      <c r="M32" s="30">
        <v>1.31</v>
      </c>
      <c r="N32" s="30" t="s">
        <v>166</v>
      </c>
      <c r="O32" s="30">
        <v>0.64</v>
      </c>
      <c r="P32" s="30" t="s">
        <v>166</v>
      </c>
      <c r="Q32" s="30" t="s">
        <v>166</v>
      </c>
      <c r="R32" s="30">
        <v>0.31</v>
      </c>
      <c r="S32" s="30">
        <v>651</v>
      </c>
      <c r="T32" s="30">
        <v>3</v>
      </c>
      <c r="U32" s="30">
        <v>0.08</v>
      </c>
      <c r="V32" s="30">
        <v>2</v>
      </c>
    </row>
    <row r="33" spans="1:22" x14ac:dyDescent="0.25">
      <c r="A33" s="6" t="s">
        <v>360</v>
      </c>
      <c r="B33" s="30" t="s">
        <v>165</v>
      </c>
      <c r="C33" s="30">
        <v>5.67</v>
      </c>
      <c r="D33" s="30" t="s">
        <v>167</v>
      </c>
      <c r="E33" s="30">
        <v>590</v>
      </c>
      <c r="F33" s="30">
        <v>0.6</v>
      </c>
      <c r="G33" s="30" t="s">
        <v>172</v>
      </c>
      <c r="H33" s="30">
        <v>1.07</v>
      </c>
      <c r="I33" s="30" t="s">
        <v>165</v>
      </c>
      <c r="J33" s="30">
        <v>6</v>
      </c>
      <c r="K33" s="30">
        <v>9</v>
      </c>
      <c r="L33" s="30">
        <v>16</v>
      </c>
      <c r="M33" s="30">
        <v>2.5099999999999998</v>
      </c>
      <c r="N33" s="30">
        <v>10</v>
      </c>
      <c r="O33" s="30">
        <v>0.97</v>
      </c>
      <c r="P33" s="30">
        <v>10</v>
      </c>
      <c r="Q33" s="30" t="s">
        <v>166</v>
      </c>
      <c r="R33" s="30">
        <v>0.83</v>
      </c>
      <c r="S33" s="30">
        <v>707</v>
      </c>
      <c r="T33" s="30">
        <v>2</v>
      </c>
      <c r="U33" s="30">
        <v>2.44</v>
      </c>
      <c r="V33" s="30">
        <v>1</v>
      </c>
    </row>
    <row r="34" spans="1:22" x14ac:dyDescent="0.25">
      <c r="A34" s="6" t="s">
        <v>361</v>
      </c>
      <c r="B34" s="30" t="s">
        <v>165</v>
      </c>
      <c r="C34" s="30">
        <v>6.87</v>
      </c>
      <c r="D34" s="30">
        <v>6</v>
      </c>
      <c r="E34" s="30">
        <v>550</v>
      </c>
      <c r="F34" s="30">
        <v>0.5</v>
      </c>
      <c r="G34" s="30" t="s">
        <v>172</v>
      </c>
      <c r="H34" s="30">
        <v>0.82</v>
      </c>
      <c r="I34" s="30" t="s">
        <v>165</v>
      </c>
      <c r="J34" s="30">
        <v>7</v>
      </c>
      <c r="K34" s="30">
        <v>4</v>
      </c>
      <c r="L34" s="30">
        <v>73</v>
      </c>
      <c r="M34" s="30">
        <v>2.84</v>
      </c>
      <c r="N34" s="30">
        <v>10</v>
      </c>
      <c r="O34" s="30">
        <v>0.95</v>
      </c>
      <c r="P34" s="30">
        <v>10</v>
      </c>
      <c r="Q34" s="30" t="s">
        <v>166</v>
      </c>
      <c r="R34" s="30">
        <v>1.43</v>
      </c>
      <c r="S34" s="30">
        <v>691</v>
      </c>
      <c r="T34" s="30">
        <v>2</v>
      </c>
      <c r="U34" s="30">
        <v>3.13</v>
      </c>
      <c r="V34" s="30">
        <v>1</v>
      </c>
    </row>
    <row r="35" spans="1:22" x14ac:dyDescent="0.25">
      <c r="A35" s="6" t="s">
        <v>362</v>
      </c>
      <c r="B35" s="30" t="s">
        <v>165</v>
      </c>
      <c r="C35" s="30">
        <v>3.33</v>
      </c>
      <c r="D35" s="30">
        <v>14</v>
      </c>
      <c r="E35" s="30">
        <v>250</v>
      </c>
      <c r="F35" s="30" t="s">
        <v>165</v>
      </c>
      <c r="G35" s="30">
        <v>3</v>
      </c>
      <c r="H35" s="30">
        <v>1.08</v>
      </c>
      <c r="I35" s="30" t="s">
        <v>165</v>
      </c>
      <c r="J35" s="30">
        <v>4</v>
      </c>
      <c r="K35" s="30">
        <v>12</v>
      </c>
      <c r="L35" s="30">
        <v>29</v>
      </c>
      <c r="M35" s="30">
        <v>4.7</v>
      </c>
      <c r="N35" s="30">
        <v>10</v>
      </c>
      <c r="O35" s="30">
        <v>0.94</v>
      </c>
      <c r="P35" s="30" t="s">
        <v>166</v>
      </c>
      <c r="Q35" s="30">
        <v>10</v>
      </c>
      <c r="R35" s="30">
        <v>1.61</v>
      </c>
      <c r="S35" s="30">
        <v>824</v>
      </c>
      <c r="T35" s="30">
        <v>14</v>
      </c>
      <c r="U35" s="30">
        <v>0.03</v>
      </c>
      <c r="V35" s="30">
        <v>1</v>
      </c>
    </row>
    <row r="36" spans="1:22" x14ac:dyDescent="0.25">
      <c r="A36" s="6" t="s">
        <v>363</v>
      </c>
      <c r="B36" s="30">
        <v>0.8</v>
      </c>
      <c r="C36" s="30">
        <v>0.13</v>
      </c>
      <c r="D36" s="30">
        <v>5</v>
      </c>
      <c r="E36" s="30">
        <v>30</v>
      </c>
      <c r="F36" s="30" t="s">
        <v>165</v>
      </c>
      <c r="G36" s="30">
        <v>2</v>
      </c>
      <c r="H36" s="30">
        <v>0.37</v>
      </c>
      <c r="I36" s="30" t="s">
        <v>165</v>
      </c>
      <c r="J36" s="30">
        <v>50</v>
      </c>
      <c r="K36" s="30">
        <v>26</v>
      </c>
      <c r="L36" s="30">
        <v>97</v>
      </c>
      <c r="M36" s="31">
        <v>7.95</v>
      </c>
      <c r="N36" s="30">
        <v>10</v>
      </c>
      <c r="O36" s="30">
        <v>0.02</v>
      </c>
      <c r="P36" s="30" t="s">
        <v>166</v>
      </c>
      <c r="Q36" s="30" t="s">
        <v>166</v>
      </c>
      <c r="R36" s="30">
        <v>7.0000000000000007E-2</v>
      </c>
      <c r="S36" s="30">
        <v>132</v>
      </c>
      <c r="T36" s="30">
        <v>8</v>
      </c>
      <c r="U36" s="30">
        <v>0.01</v>
      </c>
      <c r="V36" s="30">
        <v>2</v>
      </c>
    </row>
    <row r="37" spans="1:22" x14ac:dyDescent="0.25">
      <c r="A37" s="6" t="s">
        <v>364</v>
      </c>
      <c r="B37" s="30" t="s">
        <v>165</v>
      </c>
      <c r="C37" s="30">
        <v>7.26</v>
      </c>
      <c r="D37" s="30" t="s">
        <v>167</v>
      </c>
      <c r="E37" s="30">
        <v>770</v>
      </c>
      <c r="F37" s="30">
        <v>1.6</v>
      </c>
      <c r="G37" s="30">
        <v>2</v>
      </c>
      <c r="H37" s="30">
        <v>1.32</v>
      </c>
      <c r="I37" s="30" t="s">
        <v>165</v>
      </c>
      <c r="J37" s="30">
        <v>11</v>
      </c>
      <c r="K37" s="30">
        <v>9</v>
      </c>
      <c r="L37" s="30">
        <v>10</v>
      </c>
      <c r="M37" s="31">
        <v>4.04</v>
      </c>
      <c r="N37" s="30">
        <v>20</v>
      </c>
      <c r="O37" s="30">
        <v>1.1000000000000001</v>
      </c>
      <c r="P37" s="30">
        <v>20</v>
      </c>
      <c r="Q37" s="30">
        <v>10</v>
      </c>
      <c r="R37" s="30">
        <v>1.1599999999999999</v>
      </c>
      <c r="S37" s="30">
        <v>775</v>
      </c>
      <c r="T37" s="30">
        <v>1</v>
      </c>
      <c r="U37" s="30">
        <v>1.8</v>
      </c>
      <c r="V37" s="30">
        <v>2</v>
      </c>
    </row>
    <row r="38" spans="1:22" x14ac:dyDescent="0.25">
      <c r="A38" s="6" t="s">
        <v>365</v>
      </c>
      <c r="B38" s="30" t="s">
        <v>165</v>
      </c>
      <c r="C38" s="30">
        <v>8.26</v>
      </c>
      <c r="D38" s="30" t="s">
        <v>167</v>
      </c>
      <c r="E38" s="30">
        <v>440</v>
      </c>
      <c r="F38" s="30">
        <v>0.6</v>
      </c>
      <c r="G38" s="30">
        <v>2</v>
      </c>
      <c r="H38" s="30">
        <v>4.5199999999999996</v>
      </c>
      <c r="I38" s="30" t="s">
        <v>165</v>
      </c>
      <c r="J38" s="30">
        <v>26</v>
      </c>
      <c r="K38" s="30">
        <v>54</v>
      </c>
      <c r="L38" s="30">
        <v>119</v>
      </c>
      <c r="M38" s="31">
        <v>5.85</v>
      </c>
      <c r="N38" s="30">
        <v>20</v>
      </c>
      <c r="O38" s="30">
        <v>0.08</v>
      </c>
      <c r="P38" s="30" t="s">
        <v>166</v>
      </c>
      <c r="Q38" s="30">
        <v>10</v>
      </c>
      <c r="R38" s="30">
        <v>2.61</v>
      </c>
      <c r="S38" s="30">
        <v>1145</v>
      </c>
      <c r="T38" s="30">
        <v>1</v>
      </c>
      <c r="U38" s="30">
        <v>2.86</v>
      </c>
      <c r="V38" s="30">
        <v>23</v>
      </c>
    </row>
    <row r="39" spans="1:22" x14ac:dyDescent="0.25">
      <c r="A39" s="6" t="s">
        <v>366</v>
      </c>
      <c r="B39" s="30" t="s">
        <v>165</v>
      </c>
      <c r="C39" s="30">
        <v>6.71</v>
      </c>
      <c r="D39" s="30" t="s">
        <v>167</v>
      </c>
      <c r="E39" s="30">
        <v>1800</v>
      </c>
      <c r="F39" s="30">
        <v>0.6</v>
      </c>
      <c r="G39" s="30">
        <v>2</v>
      </c>
      <c r="H39" s="30">
        <v>0.14000000000000001</v>
      </c>
      <c r="I39" s="30" t="s">
        <v>165</v>
      </c>
      <c r="J39" s="30">
        <v>3</v>
      </c>
      <c r="K39" s="30">
        <v>3</v>
      </c>
      <c r="L39" s="30">
        <v>62</v>
      </c>
      <c r="M39" s="30">
        <v>2.31</v>
      </c>
      <c r="N39" s="30">
        <v>10</v>
      </c>
      <c r="O39" s="30">
        <v>1.4</v>
      </c>
      <c r="P39" s="30">
        <v>10</v>
      </c>
      <c r="Q39" s="30" t="s">
        <v>166</v>
      </c>
      <c r="R39" s="30">
        <v>1.73</v>
      </c>
      <c r="S39" s="30">
        <v>919</v>
      </c>
      <c r="T39" s="30">
        <v>2</v>
      </c>
      <c r="U39" s="30">
        <v>2.13</v>
      </c>
      <c r="V39" s="30" t="s">
        <v>177</v>
      </c>
    </row>
    <row r="40" spans="1:22" x14ac:dyDescent="0.25">
      <c r="A40" s="6" t="s">
        <v>367</v>
      </c>
      <c r="B40" s="30" t="s">
        <v>165</v>
      </c>
      <c r="C40" s="30">
        <v>4.88</v>
      </c>
      <c r="D40" s="30">
        <v>83</v>
      </c>
      <c r="E40" s="30">
        <v>1760</v>
      </c>
      <c r="F40" s="30">
        <v>0.6</v>
      </c>
      <c r="G40" s="30" t="s">
        <v>172</v>
      </c>
      <c r="H40" s="30">
        <v>0.2</v>
      </c>
      <c r="I40" s="30">
        <v>0.5</v>
      </c>
      <c r="J40" s="30">
        <v>6</v>
      </c>
      <c r="K40" s="30">
        <v>50</v>
      </c>
      <c r="L40" s="30">
        <v>179</v>
      </c>
      <c r="M40" s="30">
        <v>2.61</v>
      </c>
      <c r="N40" s="30">
        <v>10</v>
      </c>
      <c r="O40" s="30">
        <v>1.06</v>
      </c>
      <c r="P40" s="30">
        <v>10</v>
      </c>
      <c r="Q40" s="30">
        <v>10</v>
      </c>
      <c r="R40" s="30">
        <v>1.84</v>
      </c>
      <c r="S40" s="30">
        <v>307</v>
      </c>
      <c r="T40" s="30">
        <v>2</v>
      </c>
      <c r="U40" s="30">
        <v>0.38</v>
      </c>
      <c r="V40" s="30">
        <v>12</v>
      </c>
    </row>
    <row r="41" spans="1:22" x14ac:dyDescent="0.25">
      <c r="A41" s="6" t="s">
        <v>368</v>
      </c>
      <c r="B41" s="30">
        <v>0.6</v>
      </c>
      <c r="C41" s="30">
        <v>4.16</v>
      </c>
      <c r="D41" s="30">
        <v>72</v>
      </c>
      <c r="E41" s="30">
        <v>400</v>
      </c>
      <c r="F41" s="30" t="s">
        <v>165</v>
      </c>
      <c r="G41" s="30" t="s">
        <v>172</v>
      </c>
      <c r="H41" s="30">
        <v>0.09</v>
      </c>
      <c r="I41" s="30" t="s">
        <v>165</v>
      </c>
      <c r="J41" s="30">
        <v>8</v>
      </c>
      <c r="K41" s="30">
        <v>21</v>
      </c>
      <c r="L41" s="30">
        <v>80</v>
      </c>
      <c r="M41" s="30">
        <v>7.1</v>
      </c>
      <c r="N41" s="30">
        <v>20</v>
      </c>
      <c r="O41" s="30">
        <v>0.63</v>
      </c>
      <c r="P41" s="30">
        <v>10</v>
      </c>
      <c r="Q41" s="30">
        <v>10</v>
      </c>
      <c r="R41" s="30">
        <v>1.73</v>
      </c>
      <c r="S41" s="30">
        <v>530</v>
      </c>
      <c r="T41" s="30">
        <v>5</v>
      </c>
      <c r="U41" s="30">
        <v>0.06</v>
      </c>
      <c r="V41" s="30">
        <v>12</v>
      </c>
    </row>
    <row r="42" spans="1:22" x14ac:dyDescent="0.25">
      <c r="A42" s="6" t="s">
        <v>369</v>
      </c>
      <c r="B42" s="30" t="s">
        <v>165</v>
      </c>
      <c r="C42" s="30">
        <v>9.27</v>
      </c>
      <c r="D42" s="30">
        <v>5</v>
      </c>
      <c r="E42" s="30">
        <v>440</v>
      </c>
      <c r="F42" s="30">
        <v>1.2</v>
      </c>
      <c r="G42" s="30" t="s">
        <v>172</v>
      </c>
      <c r="H42" s="30">
        <v>1.04</v>
      </c>
      <c r="I42" s="30">
        <v>1.6</v>
      </c>
      <c r="J42" s="30">
        <v>10</v>
      </c>
      <c r="K42" s="30">
        <v>30</v>
      </c>
      <c r="L42" s="30">
        <v>104</v>
      </c>
      <c r="M42" s="31">
        <v>5.38</v>
      </c>
      <c r="N42" s="30">
        <v>20</v>
      </c>
      <c r="O42" s="30">
        <v>0.96</v>
      </c>
      <c r="P42" s="30">
        <v>10</v>
      </c>
      <c r="Q42" s="30">
        <v>10</v>
      </c>
      <c r="R42" s="30">
        <v>0.5</v>
      </c>
      <c r="S42" s="30">
        <v>1660</v>
      </c>
      <c r="T42" s="30">
        <v>2</v>
      </c>
      <c r="U42" s="30">
        <v>5.0199999999999996</v>
      </c>
      <c r="V42" s="30">
        <v>17</v>
      </c>
    </row>
    <row r="43" spans="1:22" x14ac:dyDescent="0.25">
      <c r="A43" s="6" t="s">
        <v>370</v>
      </c>
      <c r="B43" s="30" t="s">
        <v>165</v>
      </c>
      <c r="C43" s="30">
        <v>6.15</v>
      </c>
      <c r="D43" s="30">
        <v>11</v>
      </c>
      <c r="E43" s="30">
        <v>1070</v>
      </c>
      <c r="F43" s="30" t="s">
        <v>165</v>
      </c>
      <c r="G43" s="30" t="s">
        <v>172</v>
      </c>
      <c r="H43" s="30">
        <v>0.51</v>
      </c>
      <c r="I43" s="30" t="s">
        <v>165</v>
      </c>
      <c r="J43" s="30">
        <v>6</v>
      </c>
      <c r="K43" s="30">
        <v>5</v>
      </c>
      <c r="L43" s="30">
        <v>136</v>
      </c>
      <c r="M43" s="30">
        <v>4.54</v>
      </c>
      <c r="N43" s="30">
        <v>10</v>
      </c>
      <c r="O43" s="30">
        <v>1.73</v>
      </c>
      <c r="P43" s="30">
        <v>10</v>
      </c>
      <c r="Q43" s="30">
        <v>10</v>
      </c>
      <c r="R43" s="30">
        <v>1.7</v>
      </c>
      <c r="S43" s="30">
        <v>241</v>
      </c>
      <c r="T43" s="30">
        <v>14</v>
      </c>
      <c r="U43" s="30">
        <v>0.72</v>
      </c>
      <c r="V43" s="30">
        <v>3</v>
      </c>
    </row>
    <row r="44" spans="1:22" x14ac:dyDescent="0.25">
      <c r="A44" s="6" t="s">
        <v>371</v>
      </c>
      <c r="B44" s="30" t="s">
        <v>165</v>
      </c>
      <c r="C44" s="30">
        <v>6.21</v>
      </c>
      <c r="D44" s="30">
        <v>11</v>
      </c>
      <c r="E44" s="30">
        <v>770</v>
      </c>
      <c r="F44" s="30" t="s">
        <v>165</v>
      </c>
      <c r="G44" s="30" t="s">
        <v>172</v>
      </c>
      <c r="H44" s="30">
        <v>0.14000000000000001</v>
      </c>
      <c r="I44" s="30" t="s">
        <v>165</v>
      </c>
      <c r="J44" s="30">
        <v>3</v>
      </c>
      <c r="K44" s="30">
        <v>5</v>
      </c>
      <c r="L44" s="30">
        <v>26</v>
      </c>
      <c r="M44" s="31">
        <v>5.03</v>
      </c>
      <c r="N44" s="30">
        <v>10</v>
      </c>
      <c r="O44" s="30">
        <v>1.23</v>
      </c>
      <c r="P44" s="30">
        <v>20</v>
      </c>
      <c r="Q44" s="30">
        <v>10</v>
      </c>
      <c r="R44" s="30">
        <v>1.86</v>
      </c>
      <c r="S44" s="30">
        <v>258</v>
      </c>
      <c r="T44" s="30">
        <v>5</v>
      </c>
      <c r="U44" s="30">
        <v>1.81</v>
      </c>
      <c r="V44" s="30">
        <v>2</v>
      </c>
    </row>
    <row r="45" spans="1:22" x14ac:dyDescent="0.25">
      <c r="A45" s="6" t="s">
        <v>372</v>
      </c>
      <c r="B45" s="30" t="s">
        <v>165</v>
      </c>
      <c r="C45" s="30">
        <v>5.79</v>
      </c>
      <c r="D45" s="30">
        <v>10</v>
      </c>
      <c r="E45" s="30">
        <v>500</v>
      </c>
      <c r="F45" s="30" t="s">
        <v>165</v>
      </c>
      <c r="G45" s="30" t="s">
        <v>172</v>
      </c>
      <c r="H45" s="30">
        <v>0.13</v>
      </c>
      <c r="I45" s="30" t="s">
        <v>165</v>
      </c>
      <c r="J45" s="30">
        <v>11</v>
      </c>
      <c r="K45" s="30">
        <v>5</v>
      </c>
      <c r="L45" s="30">
        <v>80</v>
      </c>
      <c r="M45" s="30">
        <v>4.7300000000000004</v>
      </c>
      <c r="N45" s="30">
        <v>10</v>
      </c>
      <c r="O45" s="30">
        <v>1.28</v>
      </c>
      <c r="P45" s="30">
        <v>10</v>
      </c>
      <c r="Q45" s="30" t="s">
        <v>166</v>
      </c>
      <c r="R45" s="30">
        <v>1.47</v>
      </c>
      <c r="S45" s="30">
        <v>245</v>
      </c>
      <c r="T45" s="30">
        <v>34</v>
      </c>
      <c r="U45" s="30">
        <v>1.62</v>
      </c>
      <c r="V45" s="30">
        <v>3</v>
      </c>
    </row>
    <row r="46" spans="1:22" x14ac:dyDescent="0.25">
      <c r="A46" s="6" t="s">
        <v>373</v>
      </c>
      <c r="B46" s="30" t="s">
        <v>165</v>
      </c>
      <c r="C46" s="30">
        <v>6.68</v>
      </c>
      <c r="D46" s="30" t="s">
        <v>167</v>
      </c>
      <c r="E46" s="30">
        <v>740</v>
      </c>
      <c r="F46" s="30">
        <v>0.5</v>
      </c>
      <c r="G46" s="30" t="s">
        <v>172</v>
      </c>
      <c r="H46" s="30">
        <v>0.31</v>
      </c>
      <c r="I46" s="30" t="s">
        <v>165</v>
      </c>
      <c r="J46" s="30">
        <v>3</v>
      </c>
      <c r="K46" s="30">
        <v>4</v>
      </c>
      <c r="L46" s="30">
        <v>6</v>
      </c>
      <c r="M46" s="30">
        <v>1.89</v>
      </c>
      <c r="N46" s="30">
        <v>10</v>
      </c>
      <c r="O46" s="30">
        <v>1.67</v>
      </c>
      <c r="P46" s="30">
        <v>10</v>
      </c>
      <c r="Q46" s="30">
        <v>10</v>
      </c>
      <c r="R46" s="30">
        <v>1.65</v>
      </c>
      <c r="S46" s="30">
        <v>208</v>
      </c>
      <c r="T46" s="30">
        <v>2</v>
      </c>
      <c r="U46" s="30">
        <v>1.82</v>
      </c>
      <c r="V46" s="30">
        <v>1</v>
      </c>
    </row>
    <row r="48" spans="1:22" x14ac:dyDescent="0.25">
      <c r="A48" s="6"/>
      <c r="B48" s="6" t="s">
        <v>162</v>
      </c>
      <c r="C48" s="6" t="s">
        <v>162</v>
      </c>
      <c r="D48" s="6" t="s">
        <v>162</v>
      </c>
      <c r="E48" s="6" t="s">
        <v>162</v>
      </c>
      <c r="F48" s="6" t="s">
        <v>162</v>
      </c>
      <c r="G48" s="6" t="s">
        <v>162</v>
      </c>
      <c r="H48" s="6" t="s">
        <v>162</v>
      </c>
      <c r="I48" s="6" t="s">
        <v>162</v>
      </c>
      <c r="J48" s="6" t="s">
        <v>162</v>
      </c>
      <c r="K48" s="6" t="s">
        <v>162</v>
      </c>
      <c r="L48" s="6" t="s">
        <v>162</v>
      </c>
      <c r="M48" s="6" t="s">
        <v>162</v>
      </c>
      <c r="N48" s="6" t="s">
        <v>162</v>
      </c>
      <c r="O48" s="6" t="s">
        <v>66</v>
      </c>
      <c r="P48" s="6" t="s">
        <v>163</v>
      </c>
      <c r="Q48" s="6" t="s">
        <v>67</v>
      </c>
      <c r="R48" s="6" t="s">
        <v>68</v>
      </c>
      <c r="S48" s="6" t="s">
        <v>335</v>
      </c>
      <c r="T48" s="6" t="s">
        <v>336</v>
      </c>
    </row>
    <row r="49" spans="1:20" x14ac:dyDescent="0.25">
      <c r="A49" s="6"/>
      <c r="B49" s="6" t="s">
        <v>104</v>
      </c>
      <c r="C49" s="6" t="s">
        <v>105</v>
      </c>
      <c r="D49" s="6" t="s">
        <v>108</v>
      </c>
      <c r="E49" s="6" t="s">
        <v>109</v>
      </c>
      <c r="F49" s="6" t="s">
        <v>110</v>
      </c>
      <c r="G49" s="6" t="s">
        <v>113</v>
      </c>
      <c r="H49" s="6" t="s">
        <v>116</v>
      </c>
      <c r="I49" s="6" t="s">
        <v>117</v>
      </c>
      <c r="J49" s="6" t="s">
        <v>118</v>
      </c>
      <c r="K49" s="6" t="s">
        <v>119</v>
      </c>
      <c r="L49" s="6" t="s">
        <v>120</v>
      </c>
      <c r="M49" s="6" t="s">
        <v>121</v>
      </c>
      <c r="N49" s="6" t="s">
        <v>123</v>
      </c>
      <c r="O49" s="6" t="s">
        <v>77</v>
      </c>
      <c r="P49" s="6" t="s">
        <v>89</v>
      </c>
      <c r="Q49" s="6" t="s">
        <v>105</v>
      </c>
      <c r="R49" s="6" t="s">
        <v>123</v>
      </c>
      <c r="S49" s="6" t="s">
        <v>70</v>
      </c>
      <c r="T49" s="6" t="s">
        <v>70</v>
      </c>
    </row>
    <row r="50" spans="1:20" x14ac:dyDescent="0.25">
      <c r="A50" s="6"/>
      <c r="B50" s="6" t="s">
        <v>126</v>
      </c>
      <c r="C50" s="6" t="s">
        <v>126</v>
      </c>
      <c r="D50" s="6" t="s">
        <v>128</v>
      </c>
      <c r="E50" s="6" t="s">
        <v>126</v>
      </c>
      <c r="F50" s="6" t="s">
        <v>126</v>
      </c>
      <c r="G50" s="6" t="s">
        <v>126</v>
      </c>
      <c r="H50" s="6" t="s">
        <v>126</v>
      </c>
      <c r="I50" s="6" t="s">
        <v>128</v>
      </c>
      <c r="J50" s="6" t="s">
        <v>126</v>
      </c>
      <c r="K50" s="6" t="s">
        <v>126</v>
      </c>
      <c r="L50" s="6" t="s">
        <v>126</v>
      </c>
      <c r="M50" s="6" t="s">
        <v>126</v>
      </c>
      <c r="N50" s="6" t="s">
        <v>126</v>
      </c>
      <c r="O50" s="6" t="s">
        <v>126</v>
      </c>
      <c r="P50" s="6" t="s">
        <v>128</v>
      </c>
      <c r="Q50" s="6" t="s">
        <v>128</v>
      </c>
      <c r="R50" s="6" t="s">
        <v>128</v>
      </c>
      <c r="S50" s="6" t="s">
        <v>126</v>
      </c>
      <c r="T50" s="6" t="s">
        <v>126</v>
      </c>
    </row>
    <row r="51" spans="1:20" x14ac:dyDescent="0.25">
      <c r="A51" s="6" t="s">
        <v>337</v>
      </c>
      <c r="B51" s="30">
        <v>10</v>
      </c>
      <c r="C51" s="31">
        <v>840</v>
      </c>
      <c r="D51" s="31" t="s">
        <v>130</v>
      </c>
      <c r="E51" s="31">
        <v>43</v>
      </c>
      <c r="F51" s="30" t="s">
        <v>177</v>
      </c>
      <c r="G51" s="30">
        <v>48</v>
      </c>
      <c r="H51" s="30" t="s">
        <v>168</v>
      </c>
      <c r="I51" s="30" t="s">
        <v>173</v>
      </c>
      <c r="J51" s="30" t="s">
        <v>166</v>
      </c>
      <c r="K51" s="30" t="s">
        <v>166</v>
      </c>
      <c r="L51" s="30">
        <v>19</v>
      </c>
      <c r="M51" s="30" t="s">
        <v>166</v>
      </c>
      <c r="N51" s="31" t="s">
        <v>131</v>
      </c>
      <c r="O51" s="30">
        <v>124</v>
      </c>
      <c r="P51" s="31">
        <v>6.8</v>
      </c>
      <c r="Q51" s="30"/>
      <c r="R51" s="31">
        <v>3.07</v>
      </c>
      <c r="S51" s="31">
        <v>8.32</v>
      </c>
      <c r="T51" s="30"/>
    </row>
    <row r="52" spans="1:20" x14ac:dyDescent="0.25">
      <c r="A52" s="6" t="s">
        <v>338</v>
      </c>
      <c r="B52" s="30">
        <v>10</v>
      </c>
      <c r="C52" s="31">
        <v>1325</v>
      </c>
      <c r="D52" s="31" t="s">
        <v>130</v>
      </c>
      <c r="E52" s="31">
        <v>36</v>
      </c>
      <c r="F52" s="30" t="s">
        <v>177</v>
      </c>
      <c r="G52" s="30">
        <v>73</v>
      </c>
      <c r="H52" s="30" t="s">
        <v>168</v>
      </c>
      <c r="I52" s="30" t="s">
        <v>173</v>
      </c>
      <c r="J52" s="30" t="s">
        <v>166</v>
      </c>
      <c r="K52" s="30" t="s">
        <v>166</v>
      </c>
      <c r="L52" s="30">
        <v>23</v>
      </c>
      <c r="M52" s="30" t="s">
        <v>166</v>
      </c>
      <c r="N52" s="31" t="s">
        <v>131</v>
      </c>
      <c r="O52" s="30"/>
      <c r="P52" s="31">
        <v>4.1900000000000004</v>
      </c>
      <c r="Q52" s="30"/>
      <c r="R52" s="31">
        <v>6.77</v>
      </c>
      <c r="S52" s="31">
        <v>9.7200000000000006</v>
      </c>
      <c r="T52" s="30"/>
    </row>
    <row r="53" spans="1:20" x14ac:dyDescent="0.25">
      <c r="A53" s="6" t="s">
        <v>339</v>
      </c>
      <c r="B53" s="30">
        <v>10</v>
      </c>
      <c r="C53" s="31">
        <v>1155</v>
      </c>
      <c r="D53" s="31" t="s">
        <v>130</v>
      </c>
      <c r="E53" s="31">
        <v>36</v>
      </c>
      <c r="F53" s="30" t="s">
        <v>177</v>
      </c>
      <c r="G53" s="30">
        <v>42</v>
      </c>
      <c r="H53" s="30" t="s">
        <v>168</v>
      </c>
      <c r="I53" s="30" t="s">
        <v>173</v>
      </c>
      <c r="J53" s="30" t="s">
        <v>166</v>
      </c>
      <c r="K53" s="30" t="s">
        <v>166</v>
      </c>
      <c r="L53" s="30">
        <v>30</v>
      </c>
      <c r="M53" s="30" t="s">
        <v>166</v>
      </c>
      <c r="N53" s="31" t="s">
        <v>131</v>
      </c>
      <c r="O53" s="30">
        <v>124</v>
      </c>
      <c r="P53" s="31">
        <v>5.13</v>
      </c>
      <c r="Q53" s="30"/>
      <c r="R53" s="31">
        <v>4.83</v>
      </c>
      <c r="S53" s="31" t="s">
        <v>130</v>
      </c>
      <c r="T53" s="31">
        <v>11.25</v>
      </c>
    </row>
    <row r="54" spans="1:20" x14ac:dyDescent="0.25">
      <c r="A54" s="6" t="s">
        <v>340</v>
      </c>
      <c r="B54" s="30">
        <v>10</v>
      </c>
      <c r="C54" s="31">
        <v>1770</v>
      </c>
      <c r="D54" s="31" t="s">
        <v>130</v>
      </c>
      <c r="E54" s="31">
        <v>44</v>
      </c>
      <c r="F54" s="30" t="s">
        <v>177</v>
      </c>
      <c r="G54" s="30">
        <v>36</v>
      </c>
      <c r="H54" s="30" t="s">
        <v>168</v>
      </c>
      <c r="I54" s="30" t="s">
        <v>173</v>
      </c>
      <c r="J54" s="30" t="s">
        <v>166</v>
      </c>
      <c r="K54" s="30" t="s">
        <v>166</v>
      </c>
      <c r="L54" s="30">
        <v>24</v>
      </c>
      <c r="M54" s="30">
        <v>40</v>
      </c>
      <c r="N54" s="31" t="s">
        <v>131</v>
      </c>
      <c r="O54" s="30">
        <v>141</v>
      </c>
      <c r="P54" s="31">
        <v>7.2</v>
      </c>
      <c r="Q54" s="30"/>
      <c r="R54" s="31">
        <v>2.2799999999999998</v>
      </c>
      <c r="S54" s="31" t="s">
        <v>130</v>
      </c>
      <c r="T54" s="31">
        <v>10.1</v>
      </c>
    </row>
    <row r="55" spans="1:20" x14ac:dyDescent="0.25">
      <c r="A55" s="6" t="s">
        <v>341</v>
      </c>
      <c r="B55" s="30">
        <v>10</v>
      </c>
      <c r="C55" s="31">
        <v>1040</v>
      </c>
      <c r="D55" s="31" t="s">
        <v>130</v>
      </c>
      <c r="E55" s="31">
        <v>103</v>
      </c>
      <c r="F55" s="30" t="s">
        <v>177</v>
      </c>
      <c r="G55" s="30">
        <v>36</v>
      </c>
      <c r="H55" s="30" t="s">
        <v>168</v>
      </c>
      <c r="I55" s="30" t="s">
        <v>173</v>
      </c>
      <c r="J55" s="30" t="s">
        <v>166</v>
      </c>
      <c r="K55" s="30" t="s">
        <v>166</v>
      </c>
      <c r="L55" s="30">
        <v>18</v>
      </c>
      <c r="M55" s="30" t="s">
        <v>166</v>
      </c>
      <c r="N55" s="31" t="s">
        <v>131</v>
      </c>
      <c r="O55" s="30">
        <v>142</v>
      </c>
      <c r="P55" s="31">
        <v>9.5500000000000007</v>
      </c>
      <c r="Q55" s="30"/>
      <c r="R55" s="31">
        <v>2.57</v>
      </c>
      <c r="S55" s="31">
        <v>9.9</v>
      </c>
      <c r="T55" s="30"/>
    </row>
    <row r="56" spans="1:20" x14ac:dyDescent="0.25">
      <c r="A56" s="6" t="s">
        <v>342</v>
      </c>
      <c r="B56" s="30">
        <v>40</v>
      </c>
      <c r="C56" s="31">
        <v>9070</v>
      </c>
      <c r="D56" s="31" t="s">
        <v>130</v>
      </c>
      <c r="E56" s="31">
        <v>128</v>
      </c>
      <c r="F56" s="30" t="s">
        <v>177</v>
      </c>
      <c r="G56" s="30">
        <v>173</v>
      </c>
      <c r="H56" s="30" t="s">
        <v>168</v>
      </c>
      <c r="I56" s="30">
        <v>0.01</v>
      </c>
      <c r="J56" s="30" t="s">
        <v>166</v>
      </c>
      <c r="K56" s="30" t="s">
        <v>166</v>
      </c>
      <c r="L56" s="30">
        <v>35</v>
      </c>
      <c r="M56" s="30" t="s">
        <v>166</v>
      </c>
      <c r="N56" s="31" t="s">
        <v>131</v>
      </c>
      <c r="O56" s="30"/>
      <c r="P56" s="31">
        <v>1.625</v>
      </c>
      <c r="Q56" s="30"/>
      <c r="R56" s="31">
        <v>12</v>
      </c>
      <c r="S56" s="31">
        <v>2.2200000000000002</v>
      </c>
      <c r="T56" s="30"/>
    </row>
    <row r="57" spans="1:20" x14ac:dyDescent="0.25">
      <c r="A57" s="6" t="s">
        <v>343</v>
      </c>
      <c r="B57" s="30">
        <v>50</v>
      </c>
      <c r="C57" s="31">
        <v>6840</v>
      </c>
      <c r="D57" s="31" t="s">
        <v>130</v>
      </c>
      <c r="E57" s="31">
        <v>82</v>
      </c>
      <c r="F57" s="30">
        <v>1</v>
      </c>
      <c r="G57" s="30">
        <v>127</v>
      </c>
      <c r="H57" s="30" t="s">
        <v>168</v>
      </c>
      <c r="I57" s="30">
        <v>0.02</v>
      </c>
      <c r="J57" s="30" t="s">
        <v>166</v>
      </c>
      <c r="K57" s="30" t="s">
        <v>166</v>
      </c>
      <c r="L57" s="30">
        <v>31</v>
      </c>
      <c r="M57" s="30" t="s">
        <v>166</v>
      </c>
      <c r="N57" s="31" t="s">
        <v>131</v>
      </c>
      <c r="O57" s="30"/>
      <c r="P57" s="31">
        <v>2.8</v>
      </c>
      <c r="Q57" s="30"/>
      <c r="R57" s="31">
        <v>10.15</v>
      </c>
      <c r="S57" s="31">
        <v>4.17</v>
      </c>
      <c r="T57" s="30"/>
    </row>
    <row r="58" spans="1:20" x14ac:dyDescent="0.25">
      <c r="A58" s="6" t="s">
        <v>344</v>
      </c>
      <c r="B58" s="30">
        <v>40</v>
      </c>
      <c r="C58" s="31" t="s">
        <v>131</v>
      </c>
      <c r="D58" s="31" t="s">
        <v>130</v>
      </c>
      <c r="E58" s="31">
        <v>77</v>
      </c>
      <c r="F58" s="30" t="s">
        <v>177</v>
      </c>
      <c r="G58" s="30">
        <v>207</v>
      </c>
      <c r="H58" s="30" t="s">
        <v>168</v>
      </c>
      <c r="I58" s="30">
        <v>0.01</v>
      </c>
      <c r="J58" s="30" t="s">
        <v>166</v>
      </c>
      <c r="K58" s="30" t="s">
        <v>166</v>
      </c>
      <c r="L58" s="30">
        <v>31</v>
      </c>
      <c r="M58" s="30" t="s">
        <v>166</v>
      </c>
      <c r="N58" s="31" t="s">
        <v>131</v>
      </c>
      <c r="O58" s="30"/>
      <c r="P58" s="31">
        <v>1.835</v>
      </c>
      <c r="Q58" s="31">
        <v>1.335</v>
      </c>
      <c r="R58" s="31">
        <v>14.95</v>
      </c>
      <c r="S58" s="31">
        <v>3.73</v>
      </c>
      <c r="T58" s="30"/>
    </row>
    <row r="59" spans="1:20" x14ac:dyDescent="0.25">
      <c r="A59" s="6" t="s">
        <v>345</v>
      </c>
      <c r="B59" s="30">
        <v>1820</v>
      </c>
      <c r="C59" s="30">
        <v>147</v>
      </c>
      <c r="D59" s="31" t="s">
        <v>130</v>
      </c>
      <c r="E59" s="30">
        <v>9</v>
      </c>
      <c r="F59" s="30">
        <v>17</v>
      </c>
      <c r="G59" s="30">
        <v>16</v>
      </c>
      <c r="H59" s="30" t="s">
        <v>168</v>
      </c>
      <c r="I59" s="30">
        <v>0.31</v>
      </c>
      <c r="J59" s="30" t="s">
        <v>166</v>
      </c>
      <c r="K59" s="30" t="s">
        <v>166</v>
      </c>
      <c r="L59" s="30">
        <v>356</v>
      </c>
      <c r="M59" s="30" t="s">
        <v>166</v>
      </c>
      <c r="N59" s="31" t="s">
        <v>131</v>
      </c>
      <c r="O59" s="30"/>
      <c r="P59" s="30"/>
      <c r="Q59" s="30"/>
      <c r="R59" s="31">
        <v>8.66</v>
      </c>
      <c r="S59" s="30">
        <v>0.18099999999999999</v>
      </c>
      <c r="T59" s="30"/>
    </row>
    <row r="60" spans="1:20" x14ac:dyDescent="0.25">
      <c r="A60" s="6" t="s">
        <v>346</v>
      </c>
      <c r="B60" s="30">
        <v>1210</v>
      </c>
      <c r="C60" s="30">
        <v>86</v>
      </c>
      <c r="D60" s="31" t="s">
        <v>130</v>
      </c>
      <c r="E60" s="30">
        <v>8</v>
      </c>
      <c r="F60" s="30">
        <v>9</v>
      </c>
      <c r="G60" s="30">
        <v>8</v>
      </c>
      <c r="H60" s="30" t="s">
        <v>168</v>
      </c>
      <c r="I60" s="30">
        <v>0.23</v>
      </c>
      <c r="J60" s="30" t="s">
        <v>166</v>
      </c>
      <c r="K60" s="30" t="s">
        <v>166</v>
      </c>
      <c r="L60" s="30">
        <v>441</v>
      </c>
      <c r="M60" s="30">
        <v>10</v>
      </c>
      <c r="N60" s="31" t="s">
        <v>131</v>
      </c>
      <c r="O60" s="30"/>
      <c r="P60" s="30"/>
      <c r="Q60" s="30"/>
      <c r="R60" s="31">
        <v>8.64</v>
      </c>
      <c r="S60" s="30">
        <v>0.20100000000000001</v>
      </c>
      <c r="T60" s="30"/>
    </row>
    <row r="61" spans="1:20" x14ac:dyDescent="0.25">
      <c r="A61" s="6" t="s">
        <v>347</v>
      </c>
      <c r="B61" s="30">
        <v>2210</v>
      </c>
      <c r="C61" s="30">
        <v>62</v>
      </c>
      <c r="D61" s="31" t="s">
        <v>130</v>
      </c>
      <c r="E61" s="30">
        <v>8</v>
      </c>
      <c r="F61" s="30">
        <v>28</v>
      </c>
      <c r="G61" s="30">
        <v>14</v>
      </c>
      <c r="H61" s="30" t="s">
        <v>168</v>
      </c>
      <c r="I61" s="30">
        <v>0.43</v>
      </c>
      <c r="J61" s="30" t="s">
        <v>166</v>
      </c>
      <c r="K61" s="30" t="s">
        <v>166</v>
      </c>
      <c r="L61" s="30">
        <v>422</v>
      </c>
      <c r="M61" s="30">
        <v>10</v>
      </c>
      <c r="N61" s="31" t="s">
        <v>131</v>
      </c>
      <c r="O61" s="30"/>
      <c r="P61" s="30"/>
      <c r="Q61" s="30"/>
      <c r="R61" s="31">
        <v>6.51</v>
      </c>
      <c r="S61" s="30">
        <v>0.184</v>
      </c>
      <c r="T61" s="30"/>
    </row>
    <row r="62" spans="1:20" x14ac:dyDescent="0.25">
      <c r="A62" s="6" t="s">
        <v>348</v>
      </c>
      <c r="B62" s="30">
        <v>2250</v>
      </c>
      <c r="C62" s="30">
        <v>43</v>
      </c>
      <c r="D62" s="31" t="s">
        <v>130</v>
      </c>
      <c r="E62" s="30">
        <v>6</v>
      </c>
      <c r="F62" s="30">
        <v>14</v>
      </c>
      <c r="G62" s="30">
        <v>6</v>
      </c>
      <c r="H62" s="30" t="s">
        <v>168</v>
      </c>
      <c r="I62" s="30">
        <v>0.28999999999999998</v>
      </c>
      <c r="J62" s="30" t="s">
        <v>166</v>
      </c>
      <c r="K62" s="30" t="s">
        <v>166</v>
      </c>
      <c r="L62" s="30">
        <v>450</v>
      </c>
      <c r="M62" s="30" t="s">
        <v>166</v>
      </c>
      <c r="N62" s="31" t="s">
        <v>131</v>
      </c>
      <c r="O62" s="30"/>
      <c r="P62" s="30"/>
      <c r="Q62" s="30"/>
      <c r="R62" s="31">
        <v>10.85</v>
      </c>
      <c r="S62" s="30">
        <v>0.17799999999999999</v>
      </c>
      <c r="T62" s="30"/>
    </row>
    <row r="63" spans="1:20" x14ac:dyDescent="0.25">
      <c r="A63" s="6" t="s">
        <v>349</v>
      </c>
      <c r="B63" s="30">
        <v>100</v>
      </c>
      <c r="C63" s="30">
        <v>56</v>
      </c>
      <c r="D63" s="30">
        <v>4.71</v>
      </c>
      <c r="E63" s="31">
        <v>46</v>
      </c>
      <c r="F63" s="30">
        <v>3</v>
      </c>
      <c r="G63" s="30">
        <v>19</v>
      </c>
      <c r="H63" s="30" t="s">
        <v>168</v>
      </c>
      <c r="I63" s="30">
        <v>0.08</v>
      </c>
      <c r="J63" s="30" t="s">
        <v>166</v>
      </c>
      <c r="K63" s="30" t="s">
        <v>166</v>
      </c>
      <c r="L63" s="30">
        <v>18</v>
      </c>
      <c r="M63" s="30" t="s">
        <v>166</v>
      </c>
      <c r="N63" s="31" t="s">
        <v>131</v>
      </c>
      <c r="O63" s="30"/>
      <c r="P63" s="30"/>
      <c r="Q63" s="30"/>
      <c r="R63" s="31">
        <v>3.99</v>
      </c>
      <c r="S63" s="30">
        <v>9.9000000000000005E-2</v>
      </c>
      <c r="T63" s="30"/>
    </row>
    <row r="64" spans="1:20" x14ac:dyDescent="0.25">
      <c r="A64" s="6" t="s">
        <v>350</v>
      </c>
      <c r="B64" s="30">
        <v>50</v>
      </c>
      <c r="C64" s="30">
        <v>18</v>
      </c>
      <c r="D64" s="30">
        <v>3.17</v>
      </c>
      <c r="E64" s="30" t="s">
        <v>167</v>
      </c>
      <c r="F64" s="30">
        <v>1</v>
      </c>
      <c r="G64" s="30">
        <v>11</v>
      </c>
      <c r="H64" s="30" t="s">
        <v>168</v>
      </c>
      <c r="I64" s="30">
        <v>0.05</v>
      </c>
      <c r="J64" s="30" t="s">
        <v>166</v>
      </c>
      <c r="K64" s="30" t="s">
        <v>166</v>
      </c>
      <c r="L64" s="30">
        <v>15</v>
      </c>
      <c r="M64" s="30" t="s">
        <v>166</v>
      </c>
      <c r="N64" s="30">
        <v>352</v>
      </c>
      <c r="O64" s="30"/>
      <c r="P64" s="31">
        <v>1.61</v>
      </c>
      <c r="Q64" s="30"/>
      <c r="R64" s="30"/>
      <c r="S64" s="30">
        <v>0.121</v>
      </c>
      <c r="T64" s="30"/>
    </row>
    <row r="65" spans="1:20" x14ac:dyDescent="0.25">
      <c r="A65" s="6" t="s">
        <v>351</v>
      </c>
      <c r="B65" s="30">
        <v>1070</v>
      </c>
      <c r="C65" s="30">
        <v>14</v>
      </c>
      <c r="D65" s="31">
        <v>5.32</v>
      </c>
      <c r="E65" s="30" t="s">
        <v>167</v>
      </c>
      <c r="F65" s="30">
        <v>27</v>
      </c>
      <c r="G65" s="30">
        <v>307</v>
      </c>
      <c r="H65" s="30" t="s">
        <v>168</v>
      </c>
      <c r="I65" s="30">
        <v>0.52</v>
      </c>
      <c r="J65" s="30" t="s">
        <v>166</v>
      </c>
      <c r="K65" s="30" t="s">
        <v>166</v>
      </c>
      <c r="L65" s="30">
        <v>172</v>
      </c>
      <c r="M65" s="30" t="s">
        <v>166</v>
      </c>
      <c r="N65" s="30">
        <v>665</v>
      </c>
      <c r="O65" s="30"/>
      <c r="P65" s="30"/>
      <c r="Q65" s="30"/>
      <c r="R65" s="30"/>
      <c r="S65" s="30">
        <v>1.2E-2</v>
      </c>
      <c r="T65" s="30"/>
    </row>
    <row r="66" spans="1:20" x14ac:dyDescent="0.25">
      <c r="A66" s="6" t="s">
        <v>352</v>
      </c>
      <c r="B66" s="30">
        <v>450</v>
      </c>
      <c r="C66" s="30">
        <v>6</v>
      </c>
      <c r="D66" s="30">
        <v>0.97</v>
      </c>
      <c r="E66" s="30" t="s">
        <v>167</v>
      </c>
      <c r="F66" s="30">
        <v>5</v>
      </c>
      <c r="G66" s="30">
        <v>45</v>
      </c>
      <c r="H66" s="30" t="s">
        <v>168</v>
      </c>
      <c r="I66" s="30">
        <v>0.12</v>
      </c>
      <c r="J66" s="30" t="s">
        <v>166</v>
      </c>
      <c r="K66" s="30" t="s">
        <v>166</v>
      </c>
      <c r="L66" s="30">
        <v>37</v>
      </c>
      <c r="M66" s="30" t="s">
        <v>166</v>
      </c>
      <c r="N66" s="30">
        <v>726</v>
      </c>
      <c r="O66" s="30"/>
      <c r="P66" s="30"/>
      <c r="Q66" s="30"/>
      <c r="R66" s="30"/>
      <c r="S66" s="30">
        <v>8.9999999999999993E-3</v>
      </c>
      <c r="T66" s="30"/>
    </row>
    <row r="67" spans="1:20" x14ac:dyDescent="0.25">
      <c r="A67" s="6" t="s">
        <v>353</v>
      </c>
      <c r="B67" s="30">
        <v>190</v>
      </c>
      <c r="C67" s="30">
        <v>12</v>
      </c>
      <c r="D67" s="31" t="s">
        <v>130</v>
      </c>
      <c r="E67" s="30" t="s">
        <v>167</v>
      </c>
      <c r="F67" s="30">
        <v>10</v>
      </c>
      <c r="G67" s="30">
        <v>7</v>
      </c>
      <c r="H67" s="30" t="s">
        <v>168</v>
      </c>
      <c r="I67" s="30">
        <v>0.08</v>
      </c>
      <c r="J67" s="30" t="s">
        <v>166</v>
      </c>
      <c r="K67" s="30" t="s">
        <v>166</v>
      </c>
      <c r="L67" s="30">
        <v>91</v>
      </c>
      <c r="M67" s="30" t="s">
        <v>166</v>
      </c>
      <c r="N67" s="30">
        <v>236</v>
      </c>
      <c r="O67" s="30"/>
      <c r="P67" s="30"/>
      <c r="Q67" s="30"/>
      <c r="R67" s="30"/>
      <c r="S67" s="30">
        <v>0.11899999999999999</v>
      </c>
      <c r="T67" s="30"/>
    </row>
    <row r="68" spans="1:20" x14ac:dyDescent="0.25">
      <c r="A68" s="6" t="s">
        <v>354</v>
      </c>
      <c r="B68" s="30">
        <v>540</v>
      </c>
      <c r="C68" s="30">
        <v>9</v>
      </c>
      <c r="D68" s="30">
        <v>2.74</v>
      </c>
      <c r="E68" s="30" t="s">
        <v>167</v>
      </c>
      <c r="F68" s="30">
        <v>15</v>
      </c>
      <c r="G68" s="30">
        <v>14</v>
      </c>
      <c r="H68" s="30" t="s">
        <v>168</v>
      </c>
      <c r="I68" s="30">
        <v>0.1</v>
      </c>
      <c r="J68" s="30" t="s">
        <v>166</v>
      </c>
      <c r="K68" s="30" t="s">
        <v>166</v>
      </c>
      <c r="L68" s="30">
        <v>121</v>
      </c>
      <c r="M68" s="30" t="s">
        <v>166</v>
      </c>
      <c r="N68" s="30">
        <v>122</v>
      </c>
      <c r="O68" s="30"/>
      <c r="P68" s="30"/>
      <c r="Q68" s="30"/>
      <c r="R68" s="30"/>
      <c r="S68" s="30">
        <v>5.2999999999999999E-2</v>
      </c>
      <c r="T68" s="30"/>
    </row>
    <row r="69" spans="1:20" x14ac:dyDescent="0.25">
      <c r="A69" s="6" t="s">
        <v>355</v>
      </c>
      <c r="B69" s="30">
        <v>300</v>
      </c>
      <c r="C69" s="30">
        <v>398</v>
      </c>
      <c r="D69" s="30">
        <v>1.6</v>
      </c>
      <c r="E69" s="30">
        <v>5</v>
      </c>
      <c r="F69" s="30">
        <v>7</v>
      </c>
      <c r="G69" s="30">
        <v>108</v>
      </c>
      <c r="H69" s="30" t="s">
        <v>168</v>
      </c>
      <c r="I69" s="30">
        <v>0.19</v>
      </c>
      <c r="J69" s="30" t="s">
        <v>166</v>
      </c>
      <c r="K69" s="30" t="s">
        <v>166</v>
      </c>
      <c r="L69" s="30">
        <v>78</v>
      </c>
      <c r="M69" s="30" t="s">
        <v>166</v>
      </c>
      <c r="N69" s="30">
        <v>979</v>
      </c>
      <c r="O69" s="30"/>
      <c r="P69" s="30"/>
      <c r="Q69" s="30"/>
      <c r="R69" s="30"/>
      <c r="S69" s="30">
        <v>0.14099999999999999</v>
      </c>
      <c r="T69" s="30"/>
    </row>
    <row r="70" spans="1:20" x14ac:dyDescent="0.25">
      <c r="A70" s="6" t="s">
        <v>356</v>
      </c>
      <c r="B70" s="30">
        <v>430</v>
      </c>
      <c r="C70" s="30">
        <v>3</v>
      </c>
      <c r="D70" s="30">
        <v>0.2</v>
      </c>
      <c r="E70" s="30" t="s">
        <v>167</v>
      </c>
      <c r="F70" s="30">
        <v>8</v>
      </c>
      <c r="G70" s="30">
        <v>88</v>
      </c>
      <c r="H70" s="30" t="s">
        <v>168</v>
      </c>
      <c r="I70" s="30">
        <v>0.18</v>
      </c>
      <c r="J70" s="30" t="s">
        <v>166</v>
      </c>
      <c r="K70" s="30" t="s">
        <v>166</v>
      </c>
      <c r="L70" s="30">
        <v>73</v>
      </c>
      <c r="M70" s="30" t="s">
        <v>166</v>
      </c>
      <c r="N70" s="30">
        <v>56</v>
      </c>
      <c r="O70" s="30"/>
      <c r="P70" s="30"/>
      <c r="Q70" s="30"/>
      <c r="R70" s="30"/>
      <c r="S70" s="30" t="s">
        <v>357</v>
      </c>
      <c r="T70" s="30"/>
    </row>
    <row r="71" spans="1:20" x14ac:dyDescent="0.25">
      <c r="A71" s="6" t="s">
        <v>358</v>
      </c>
      <c r="B71" s="30">
        <v>130</v>
      </c>
      <c r="C71" s="30">
        <v>11</v>
      </c>
      <c r="D71" s="30">
        <v>0.05</v>
      </c>
      <c r="E71" s="30" t="s">
        <v>167</v>
      </c>
      <c r="F71" s="30">
        <v>3</v>
      </c>
      <c r="G71" s="30">
        <v>53</v>
      </c>
      <c r="H71" s="30" t="s">
        <v>168</v>
      </c>
      <c r="I71" s="30">
        <v>0.08</v>
      </c>
      <c r="J71" s="30" t="s">
        <v>166</v>
      </c>
      <c r="K71" s="30" t="s">
        <v>166</v>
      </c>
      <c r="L71" s="30">
        <v>19</v>
      </c>
      <c r="M71" s="30" t="s">
        <v>166</v>
      </c>
      <c r="N71" s="30">
        <v>26</v>
      </c>
      <c r="O71" s="30"/>
      <c r="P71" s="30"/>
      <c r="Q71" s="30"/>
      <c r="R71" s="30"/>
      <c r="S71" s="30">
        <v>1.4E-2</v>
      </c>
      <c r="T71" s="30"/>
    </row>
    <row r="72" spans="1:20" x14ac:dyDescent="0.25">
      <c r="A72" s="6" t="s">
        <v>359</v>
      </c>
      <c r="B72" s="30">
        <v>110</v>
      </c>
      <c r="C72" s="30">
        <v>7</v>
      </c>
      <c r="D72" s="30">
        <v>0.25</v>
      </c>
      <c r="E72" s="30" t="s">
        <v>167</v>
      </c>
      <c r="F72" s="30">
        <v>2</v>
      </c>
      <c r="G72" s="30">
        <v>24</v>
      </c>
      <c r="H72" s="30" t="s">
        <v>168</v>
      </c>
      <c r="I72" s="30">
        <v>0.03</v>
      </c>
      <c r="J72" s="30" t="s">
        <v>166</v>
      </c>
      <c r="K72" s="30" t="s">
        <v>166</v>
      </c>
      <c r="L72" s="30">
        <v>9</v>
      </c>
      <c r="M72" s="30" t="s">
        <v>166</v>
      </c>
      <c r="N72" s="30">
        <v>46</v>
      </c>
      <c r="O72" s="30"/>
      <c r="P72" s="30"/>
      <c r="Q72" s="30"/>
      <c r="R72" s="30"/>
      <c r="S72" s="30" t="s">
        <v>357</v>
      </c>
      <c r="T72" s="30"/>
    </row>
    <row r="73" spans="1:20" x14ac:dyDescent="0.25">
      <c r="A73" s="6" t="s">
        <v>360</v>
      </c>
      <c r="B73" s="30">
        <v>340</v>
      </c>
      <c r="C73" s="30" t="s">
        <v>172</v>
      </c>
      <c r="D73" s="30">
        <v>0.8</v>
      </c>
      <c r="E73" s="30" t="s">
        <v>167</v>
      </c>
      <c r="F73" s="30">
        <v>6</v>
      </c>
      <c r="G73" s="30">
        <v>80</v>
      </c>
      <c r="H73" s="30" t="s">
        <v>168</v>
      </c>
      <c r="I73" s="30">
        <v>0.13</v>
      </c>
      <c r="J73" s="30" t="s">
        <v>166</v>
      </c>
      <c r="K73" s="30" t="s">
        <v>166</v>
      </c>
      <c r="L73" s="30">
        <v>34</v>
      </c>
      <c r="M73" s="30" t="s">
        <v>166</v>
      </c>
      <c r="N73" s="30">
        <v>108</v>
      </c>
      <c r="O73" s="30"/>
      <c r="P73" s="30"/>
      <c r="Q73" s="30"/>
      <c r="R73" s="30"/>
      <c r="S73" s="30" t="s">
        <v>357</v>
      </c>
      <c r="T73" s="30"/>
    </row>
    <row r="74" spans="1:20" x14ac:dyDescent="0.25">
      <c r="A74" s="6" t="s">
        <v>361</v>
      </c>
      <c r="B74" s="30">
        <v>360</v>
      </c>
      <c r="C74" s="30">
        <v>4</v>
      </c>
      <c r="D74" s="30">
        <v>1.59</v>
      </c>
      <c r="E74" s="30" t="s">
        <v>167</v>
      </c>
      <c r="F74" s="30">
        <v>6</v>
      </c>
      <c r="G74" s="30">
        <v>65</v>
      </c>
      <c r="H74" s="30" t="s">
        <v>168</v>
      </c>
      <c r="I74" s="30">
        <v>7.0000000000000007E-2</v>
      </c>
      <c r="J74" s="30" t="s">
        <v>166</v>
      </c>
      <c r="K74" s="30" t="s">
        <v>166</v>
      </c>
      <c r="L74" s="30">
        <v>27</v>
      </c>
      <c r="M74" s="30" t="s">
        <v>166</v>
      </c>
      <c r="N74" s="30">
        <v>51</v>
      </c>
      <c r="O74" s="30"/>
      <c r="P74" s="30"/>
      <c r="Q74" s="30"/>
      <c r="R74" s="30"/>
      <c r="S74" s="30" t="s">
        <v>357</v>
      </c>
      <c r="T74" s="30"/>
    </row>
    <row r="75" spans="1:20" x14ac:dyDescent="0.25">
      <c r="A75" s="6" t="s">
        <v>362</v>
      </c>
      <c r="B75" s="30">
        <v>110</v>
      </c>
      <c r="C75" s="30">
        <v>5</v>
      </c>
      <c r="D75" s="30">
        <v>3.39</v>
      </c>
      <c r="E75" s="30" t="s">
        <v>167</v>
      </c>
      <c r="F75" s="30">
        <v>3</v>
      </c>
      <c r="G75" s="30">
        <v>17</v>
      </c>
      <c r="H75" s="30" t="s">
        <v>168</v>
      </c>
      <c r="I75" s="30">
        <v>0.03</v>
      </c>
      <c r="J75" s="30" t="s">
        <v>166</v>
      </c>
      <c r="K75" s="30" t="s">
        <v>166</v>
      </c>
      <c r="L75" s="30">
        <v>28</v>
      </c>
      <c r="M75" s="30" t="s">
        <v>166</v>
      </c>
      <c r="N75" s="30">
        <v>102</v>
      </c>
      <c r="O75" s="30"/>
      <c r="P75" s="30"/>
      <c r="Q75" s="30"/>
      <c r="R75" s="30"/>
      <c r="S75" s="30">
        <v>2.8000000000000001E-2</v>
      </c>
      <c r="T75" s="30"/>
    </row>
    <row r="76" spans="1:20" x14ac:dyDescent="0.25">
      <c r="A76" s="6" t="s">
        <v>363</v>
      </c>
      <c r="B76" s="30">
        <v>10</v>
      </c>
      <c r="C76" s="30">
        <v>4</v>
      </c>
      <c r="D76" s="31">
        <v>8.42</v>
      </c>
      <c r="E76" s="30" t="s">
        <v>167</v>
      </c>
      <c r="F76" s="30" t="s">
        <v>177</v>
      </c>
      <c r="G76" s="30">
        <v>3</v>
      </c>
      <c r="H76" s="30" t="s">
        <v>168</v>
      </c>
      <c r="I76" s="30" t="s">
        <v>173</v>
      </c>
      <c r="J76" s="30" t="s">
        <v>166</v>
      </c>
      <c r="K76" s="30" t="s">
        <v>166</v>
      </c>
      <c r="L76" s="30">
        <v>2</v>
      </c>
      <c r="M76" s="30" t="s">
        <v>166</v>
      </c>
      <c r="N76" s="30">
        <v>19</v>
      </c>
      <c r="O76" s="30"/>
      <c r="P76" s="30"/>
      <c r="Q76" s="30"/>
      <c r="R76" s="30"/>
      <c r="S76" s="30">
        <v>2.5000000000000001E-2</v>
      </c>
      <c r="T76" s="30"/>
    </row>
    <row r="77" spans="1:20" x14ac:dyDescent="0.25">
      <c r="A77" s="6" t="s">
        <v>364</v>
      </c>
      <c r="B77" s="30">
        <v>940</v>
      </c>
      <c r="C77" s="30">
        <v>6</v>
      </c>
      <c r="D77" s="30">
        <v>0.02</v>
      </c>
      <c r="E77" s="30" t="s">
        <v>167</v>
      </c>
      <c r="F77" s="30">
        <v>13</v>
      </c>
      <c r="G77" s="30">
        <v>418</v>
      </c>
      <c r="H77" s="30" t="s">
        <v>168</v>
      </c>
      <c r="I77" s="30">
        <v>0.1</v>
      </c>
      <c r="J77" s="30" t="s">
        <v>166</v>
      </c>
      <c r="K77" s="30" t="s">
        <v>166</v>
      </c>
      <c r="L77" s="30">
        <v>72</v>
      </c>
      <c r="M77" s="30" t="s">
        <v>166</v>
      </c>
      <c r="N77" s="30">
        <v>83</v>
      </c>
      <c r="O77" s="30"/>
      <c r="P77" s="30"/>
      <c r="Q77" s="30"/>
      <c r="R77" s="30"/>
      <c r="S77" s="30" t="s">
        <v>357</v>
      </c>
      <c r="T77" s="30"/>
    </row>
    <row r="78" spans="1:20" x14ac:dyDescent="0.25">
      <c r="A78" s="6" t="s">
        <v>365</v>
      </c>
      <c r="B78" s="30">
        <v>620</v>
      </c>
      <c r="C78" s="30" t="s">
        <v>172</v>
      </c>
      <c r="D78" s="30">
        <v>0.06</v>
      </c>
      <c r="E78" s="30" t="s">
        <v>167</v>
      </c>
      <c r="F78" s="30">
        <v>24</v>
      </c>
      <c r="G78" s="30">
        <v>355</v>
      </c>
      <c r="H78" s="30" t="s">
        <v>168</v>
      </c>
      <c r="I78" s="30">
        <v>0.39</v>
      </c>
      <c r="J78" s="30" t="s">
        <v>166</v>
      </c>
      <c r="K78" s="30" t="s">
        <v>166</v>
      </c>
      <c r="L78" s="30">
        <v>196</v>
      </c>
      <c r="M78" s="30" t="s">
        <v>166</v>
      </c>
      <c r="N78" s="30">
        <v>92</v>
      </c>
      <c r="O78" s="30"/>
      <c r="P78" s="30"/>
      <c r="Q78" s="30"/>
      <c r="R78" s="30"/>
      <c r="S78" s="30" t="s">
        <v>357</v>
      </c>
      <c r="T78" s="30"/>
    </row>
    <row r="79" spans="1:20" x14ac:dyDescent="0.25">
      <c r="A79" s="6" t="s">
        <v>366</v>
      </c>
      <c r="B79" s="30">
        <v>260</v>
      </c>
      <c r="C79" s="30" t="s">
        <v>172</v>
      </c>
      <c r="D79" s="30">
        <v>0.1</v>
      </c>
      <c r="E79" s="30" t="s">
        <v>167</v>
      </c>
      <c r="F79" s="30">
        <v>6</v>
      </c>
      <c r="G79" s="30">
        <v>76</v>
      </c>
      <c r="H79" s="30" t="s">
        <v>168</v>
      </c>
      <c r="I79" s="30">
        <v>0.12</v>
      </c>
      <c r="J79" s="30" t="s">
        <v>166</v>
      </c>
      <c r="K79" s="30" t="s">
        <v>166</v>
      </c>
      <c r="L79" s="30">
        <v>34</v>
      </c>
      <c r="M79" s="30" t="s">
        <v>166</v>
      </c>
      <c r="N79" s="30">
        <v>95</v>
      </c>
      <c r="O79" s="30"/>
      <c r="P79" s="30"/>
      <c r="Q79" s="30"/>
      <c r="R79" s="30"/>
      <c r="S79" s="30" t="s">
        <v>357</v>
      </c>
      <c r="T79" s="30"/>
    </row>
    <row r="80" spans="1:20" x14ac:dyDescent="0.25">
      <c r="A80" s="6" t="s">
        <v>367</v>
      </c>
      <c r="B80" s="30">
        <v>1040</v>
      </c>
      <c r="C80" s="30">
        <v>20</v>
      </c>
      <c r="D80" s="30">
        <v>0.11</v>
      </c>
      <c r="E80" s="30">
        <v>6</v>
      </c>
      <c r="F80" s="30">
        <v>9</v>
      </c>
      <c r="G80" s="30">
        <v>58</v>
      </c>
      <c r="H80" s="30" t="s">
        <v>168</v>
      </c>
      <c r="I80" s="30">
        <v>0.14000000000000001</v>
      </c>
      <c r="J80" s="30" t="s">
        <v>166</v>
      </c>
      <c r="K80" s="30" t="s">
        <v>166</v>
      </c>
      <c r="L80" s="30">
        <v>144</v>
      </c>
      <c r="M80" s="30" t="s">
        <v>166</v>
      </c>
      <c r="N80" s="30">
        <v>136</v>
      </c>
      <c r="O80" s="30"/>
      <c r="P80" s="30"/>
      <c r="Q80" s="30"/>
      <c r="R80" s="30"/>
      <c r="S80" s="30">
        <v>1.7999999999999999E-2</v>
      </c>
      <c r="T80" s="30"/>
    </row>
    <row r="81" spans="1:20" x14ac:dyDescent="0.25">
      <c r="A81" s="6" t="s">
        <v>368</v>
      </c>
      <c r="B81" s="30">
        <v>370</v>
      </c>
      <c r="C81" s="30">
        <v>9</v>
      </c>
      <c r="D81" s="30">
        <v>1.56</v>
      </c>
      <c r="E81" s="30">
        <v>6</v>
      </c>
      <c r="F81" s="30">
        <v>8</v>
      </c>
      <c r="G81" s="30">
        <v>29</v>
      </c>
      <c r="H81" s="30" t="s">
        <v>168</v>
      </c>
      <c r="I81" s="30">
        <v>0.16</v>
      </c>
      <c r="J81" s="30" t="s">
        <v>166</v>
      </c>
      <c r="K81" s="30" t="s">
        <v>166</v>
      </c>
      <c r="L81" s="30">
        <v>151</v>
      </c>
      <c r="M81" s="30" t="s">
        <v>166</v>
      </c>
      <c r="N81" s="30">
        <v>119</v>
      </c>
      <c r="O81" s="30"/>
      <c r="P81" s="30"/>
      <c r="Q81" s="30"/>
      <c r="R81" s="30"/>
      <c r="S81" s="30">
        <v>8.9999999999999993E-3</v>
      </c>
      <c r="T81" s="30"/>
    </row>
    <row r="82" spans="1:20" x14ac:dyDescent="0.25">
      <c r="A82" s="6" t="s">
        <v>369</v>
      </c>
      <c r="B82" s="30">
        <v>1070</v>
      </c>
      <c r="C82" s="30">
        <v>4</v>
      </c>
      <c r="D82" s="30">
        <v>0.01</v>
      </c>
      <c r="E82" s="30" t="s">
        <v>167</v>
      </c>
      <c r="F82" s="30">
        <v>24</v>
      </c>
      <c r="G82" s="30">
        <v>299</v>
      </c>
      <c r="H82" s="30" t="s">
        <v>168</v>
      </c>
      <c r="I82" s="30">
        <v>0.73</v>
      </c>
      <c r="J82" s="30" t="s">
        <v>166</v>
      </c>
      <c r="K82" s="30" t="s">
        <v>166</v>
      </c>
      <c r="L82" s="30">
        <v>248</v>
      </c>
      <c r="M82" s="30" t="s">
        <v>166</v>
      </c>
      <c r="N82" s="30">
        <v>332</v>
      </c>
      <c r="O82" s="30"/>
      <c r="P82" s="30"/>
      <c r="Q82" s="30"/>
      <c r="R82" s="30"/>
      <c r="S82" s="30">
        <v>8.0000000000000002E-3</v>
      </c>
      <c r="T82" s="30"/>
    </row>
    <row r="83" spans="1:20" x14ac:dyDescent="0.25">
      <c r="A83" s="6" t="s">
        <v>370</v>
      </c>
      <c r="B83" s="30">
        <v>390</v>
      </c>
      <c r="C83" s="30">
        <v>8</v>
      </c>
      <c r="D83" s="30">
        <v>0.84</v>
      </c>
      <c r="E83" s="30" t="s">
        <v>167</v>
      </c>
      <c r="F83" s="30">
        <v>6</v>
      </c>
      <c r="G83" s="30">
        <v>59</v>
      </c>
      <c r="H83" s="30" t="s">
        <v>168</v>
      </c>
      <c r="I83" s="30">
        <v>0.14000000000000001</v>
      </c>
      <c r="J83" s="30" t="s">
        <v>166</v>
      </c>
      <c r="K83" s="30" t="s">
        <v>166</v>
      </c>
      <c r="L83" s="30">
        <v>42</v>
      </c>
      <c r="M83" s="30" t="s">
        <v>166</v>
      </c>
      <c r="N83" s="30">
        <v>34</v>
      </c>
      <c r="O83" s="30"/>
      <c r="P83" s="30"/>
      <c r="Q83" s="30"/>
      <c r="R83" s="30"/>
      <c r="S83" s="30">
        <v>6.0000000000000001E-3</v>
      </c>
      <c r="T83" s="30"/>
    </row>
    <row r="84" spans="1:20" x14ac:dyDescent="0.25">
      <c r="A84" s="6" t="s">
        <v>371</v>
      </c>
      <c r="B84" s="30">
        <v>310</v>
      </c>
      <c r="C84" s="30" t="s">
        <v>172</v>
      </c>
      <c r="D84" s="30">
        <v>0.71</v>
      </c>
      <c r="E84" s="30" t="s">
        <v>167</v>
      </c>
      <c r="F84" s="30">
        <v>7</v>
      </c>
      <c r="G84" s="30">
        <v>76</v>
      </c>
      <c r="H84" s="30" t="s">
        <v>168</v>
      </c>
      <c r="I84" s="30">
        <v>0.1</v>
      </c>
      <c r="J84" s="30" t="s">
        <v>166</v>
      </c>
      <c r="K84" s="30" t="s">
        <v>166</v>
      </c>
      <c r="L84" s="30">
        <v>54</v>
      </c>
      <c r="M84" s="30" t="s">
        <v>166</v>
      </c>
      <c r="N84" s="30">
        <v>29</v>
      </c>
      <c r="O84" s="30"/>
      <c r="P84" s="30"/>
      <c r="Q84" s="30"/>
      <c r="R84" s="30"/>
      <c r="S84" s="30" t="s">
        <v>357</v>
      </c>
      <c r="T84" s="30"/>
    </row>
    <row r="85" spans="1:20" x14ac:dyDescent="0.25">
      <c r="A85" s="6" t="s">
        <v>372</v>
      </c>
      <c r="B85" s="30">
        <v>200</v>
      </c>
      <c r="C85" s="30" t="s">
        <v>172</v>
      </c>
      <c r="D85" s="30">
        <v>2.48</v>
      </c>
      <c r="E85" s="30" t="s">
        <v>167</v>
      </c>
      <c r="F85" s="30">
        <v>6</v>
      </c>
      <c r="G85" s="30">
        <v>67</v>
      </c>
      <c r="H85" s="30" t="s">
        <v>168</v>
      </c>
      <c r="I85" s="30">
        <v>0.09</v>
      </c>
      <c r="J85" s="30" t="s">
        <v>166</v>
      </c>
      <c r="K85" s="30" t="s">
        <v>166</v>
      </c>
      <c r="L85" s="30">
        <v>62</v>
      </c>
      <c r="M85" s="30" t="s">
        <v>166</v>
      </c>
      <c r="N85" s="30">
        <v>19</v>
      </c>
      <c r="O85" s="30"/>
      <c r="P85" s="30"/>
      <c r="Q85" s="30"/>
      <c r="R85" s="30"/>
      <c r="S85" s="30">
        <v>5.0000000000000001E-3</v>
      </c>
      <c r="T85" s="30"/>
    </row>
    <row r="86" spans="1:20" x14ac:dyDescent="0.25">
      <c r="A86" s="6" t="s">
        <v>373</v>
      </c>
      <c r="B86" s="30">
        <v>290</v>
      </c>
      <c r="C86" s="30" t="s">
        <v>172</v>
      </c>
      <c r="D86" s="30">
        <v>0.09</v>
      </c>
      <c r="E86" s="30" t="s">
        <v>167</v>
      </c>
      <c r="F86" s="30">
        <v>6</v>
      </c>
      <c r="G86" s="30">
        <v>51</v>
      </c>
      <c r="H86" s="30" t="s">
        <v>168</v>
      </c>
      <c r="I86" s="30">
        <v>0.14000000000000001</v>
      </c>
      <c r="J86" s="30" t="s">
        <v>166</v>
      </c>
      <c r="K86" s="30" t="s">
        <v>166</v>
      </c>
      <c r="L86" s="30">
        <v>39</v>
      </c>
      <c r="M86" s="30" t="s">
        <v>166</v>
      </c>
      <c r="N86" s="30">
        <v>16</v>
      </c>
      <c r="O86" s="30"/>
      <c r="P86" s="30"/>
      <c r="Q86" s="30"/>
      <c r="R86" s="30"/>
      <c r="S86" s="30" t="s">
        <v>357</v>
      </c>
      <c r="T86" s="3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3FE01-F77C-45CE-B9D3-15FC2FD11767}">
  <dimension ref="A1:W24"/>
  <sheetViews>
    <sheetView workbookViewId="0">
      <selection activeCell="B11" sqref="B11:E15"/>
    </sheetView>
  </sheetViews>
  <sheetFormatPr defaultRowHeight="15" x14ac:dyDescent="0.25"/>
  <cols>
    <col min="1" max="1" width="12.5703125" customWidth="1"/>
  </cols>
  <sheetData>
    <row r="1" spans="1:23" x14ac:dyDescent="0.25">
      <c r="A1" t="s">
        <v>484</v>
      </c>
    </row>
    <row r="2" spans="1:23" x14ac:dyDescent="0.25">
      <c r="A2" t="s">
        <v>156</v>
      </c>
    </row>
    <row r="3" spans="1:23" x14ac:dyDescent="0.25">
      <c r="A3" t="s">
        <v>485</v>
      </c>
    </row>
    <row r="4" spans="1:23" x14ac:dyDescent="0.25">
      <c r="A4" t="s">
        <v>486</v>
      </c>
    </row>
    <row r="5" spans="1:23" x14ac:dyDescent="0.25">
      <c r="A5" t="s">
        <v>487</v>
      </c>
    </row>
    <row r="6" spans="1:23" x14ac:dyDescent="0.25">
      <c r="A6" t="s">
        <v>160</v>
      </c>
    </row>
    <row r="7" spans="1:23" x14ac:dyDescent="0.25">
      <c r="A7" t="s">
        <v>488</v>
      </c>
    </row>
    <row r="8" spans="1:23" x14ac:dyDescent="0.25">
      <c r="A8" s="6"/>
      <c r="B8" s="6" t="s">
        <v>66</v>
      </c>
      <c r="C8" s="6" t="s">
        <v>163</v>
      </c>
      <c r="D8" s="6" t="s">
        <v>67</v>
      </c>
      <c r="E8" s="6" t="s">
        <v>68</v>
      </c>
      <c r="F8" s="6" t="s">
        <v>489</v>
      </c>
      <c r="G8" s="6" t="s">
        <v>62</v>
      </c>
      <c r="H8" s="6" t="s">
        <v>162</v>
      </c>
      <c r="I8" s="6" t="s">
        <v>162</v>
      </c>
      <c r="J8" s="6" t="s">
        <v>162</v>
      </c>
      <c r="K8" s="6" t="s">
        <v>162</v>
      </c>
      <c r="L8" s="6" t="s">
        <v>162</v>
      </c>
      <c r="M8" s="6" t="s">
        <v>162</v>
      </c>
      <c r="N8" s="6" t="s">
        <v>162</v>
      </c>
      <c r="O8" s="6" t="s">
        <v>162</v>
      </c>
      <c r="P8" s="6" t="s">
        <v>162</v>
      </c>
      <c r="Q8" s="6" t="s">
        <v>162</v>
      </c>
      <c r="R8" s="6" t="s">
        <v>162</v>
      </c>
      <c r="S8" s="6" t="s">
        <v>162</v>
      </c>
      <c r="T8" s="6" t="s">
        <v>162</v>
      </c>
      <c r="U8" s="6" t="s">
        <v>162</v>
      </c>
      <c r="V8" s="6" t="s">
        <v>162</v>
      </c>
      <c r="W8" s="6" t="s">
        <v>162</v>
      </c>
    </row>
    <row r="9" spans="1:23" x14ac:dyDescent="0.25">
      <c r="A9" s="6" t="s">
        <v>69</v>
      </c>
      <c r="B9" s="6" t="s">
        <v>77</v>
      </c>
      <c r="C9" s="6" t="s">
        <v>89</v>
      </c>
      <c r="D9" s="6" t="s">
        <v>105</v>
      </c>
      <c r="E9" s="6" t="s">
        <v>123</v>
      </c>
      <c r="F9" s="6" t="s">
        <v>70</v>
      </c>
      <c r="G9" s="6" t="s">
        <v>70</v>
      </c>
      <c r="H9" s="6" t="s">
        <v>77</v>
      </c>
      <c r="I9" s="6" t="s">
        <v>78</v>
      </c>
      <c r="J9" s="6" t="s">
        <v>79</v>
      </c>
      <c r="K9" s="6" t="s">
        <v>80</v>
      </c>
      <c r="L9" s="6" t="s">
        <v>81</v>
      </c>
      <c r="M9" s="6" t="s">
        <v>82</v>
      </c>
      <c r="N9" s="6" t="s">
        <v>83</v>
      </c>
      <c r="O9" s="6" t="s">
        <v>84</v>
      </c>
      <c r="P9" s="6" t="s">
        <v>86</v>
      </c>
      <c r="Q9" s="6" t="s">
        <v>87</v>
      </c>
      <c r="R9" s="6" t="s">
        <v>89</v>
      </c>
      <c r="S9" s="6" t="s">
        <v>90</v>
      </c>
      <c r="T9" s="6" t="s">
        <v>91</v>
      </c>
      <c r="U9" s="6" t="s">
        <v>95</v>
      </c>
      <c r="V9" s="6" t="s">
        <v>96</v>
      </c>
      <c r="W9" s="6" t="s">
        <v>97</v>
      </c>
    </row>
    <row r="10" spans="1:23" x14ac:dyDescent="0.25">
      <c r="A10" s="6" t="s">
        <v>125</v>
      </c>
      <c r="B10" s="6" t="s">
        <v>126</v>
      </c>
      <c r="C10" s="6" t="s">
        <v>128</v>
      </c>
      <c r="D10" s="6" t="s">
        <v>128</v>
      </c>
      <c r="E10" s="6" t="s">
        <v>128</v>
      </c>
      <c r="F10" s="6" t="s">
        <v>126</v>
      </c>
      <c r="G10" s="6" t="s">
        <v>126</v>
      </c>
      <c r="H10" s="6" t="s">
        <v>126</v>
      </c>
      <c r="I10" s="6" t="s">
        <v>128</v>
      </c>
      <c r="J10" s="6" t="s">
        <v>126</v>
      </c>
      <c r="K10" s="6" t="s">
        <v>126</v>
      </c>
      <c r="L10" s="6" t="s">
        <v>126</v>
      </c>
      <c r="M10" s="6" t="s">
        <v>126</v>
      </c>
      <c r="N10" s="6" t="s">
        <v>128</v>
      </c>
      <c r="O10" s="6" t="s">
        <v>126</v>
      </c>
      <c r="P10" s="6" t="s">
        <v>126</v>
      </c>
      <c r="Q10" s="6" t="s">
        <v>126</v>
      </c>
      <c r="R10" s="6" t="s">
        <v>126</v>
      </c>
      <c r="S10" s="6" t="s">
        <v>128</v>
      </c>
      <c r="T10" s="6" t="s">
        <v>126</v>
      </c>
      <c r="U10" s="6" t="s">
        <v>128</v>
      </c>
      <c r="V10" s="6" t="s">
        <v>126</v>
      </c>
      <c r="W10" s="6" t="s">
        <v>126</v>
      </c>
    </row>
    <row r="11" spans="1:23" x14ac:dyDescent="0.25">
      <c r="A11" s="6" t="s">
        <v>490</v>
      </c>
      <c r="B11" s="30">
        <v>4</v>
      </c>
      <c r="C11" s="30">
        <v>6.0000000000000001E-3</v>
      </c>
      <c r="D11" s="30">
        <v>8.9999999999999993E-3</v>
      </c>
      <c r="E11" s="30">
        <v>2.1000000000000001E-2</v>
      </c>
      <c r="F11" s="30">
        <v>2.35</v>
      </c>
      <c r="G11" s="31">
        <v>3.26</v>
      </c>
      <c r="H11" s="30">
        <v>4.3</v>
      </c>
      <c r="I11" s="30">
        <v>7.63</v>
      </c>
      <c r="J11" s="30">
        <v>191</v>
      </c>
      <c r="K11" s="30">
        <v>160</v>
      </c>
      <c r="L11" s="30">
        <v>0.8</v>
      </c>
      <c r="M11" s="30">
        <v>2</v>
      </c>
      <c r="N11" s="30">
        <v>0.27</v>
      </c>
      <c r="O11" s="30" t="s">
        <v>165</v>
      </c>
      <c r="P11" s="30">
        <v>10</v>
      </c>
      <c r="Q11" s="30">
        <v>7</v>
      </c>
      <c r="R11" s="30">
        <v>45</v>
      </c>
      <c r="S11" s="31">
        <v>6.53</v>
      </c>
      <c r="T11" s="30">
        <v>10</v>
      </c>
      <c r="U11" s="30">
        <v>2.84</v>
      </c>
      <c r="V11" s="30">
        <v>20</v>
      </c>
      <c r="W11" s="30" t="s">
        <v>166</v>
      </c>
    </row>
    <row r="12" spans="1:23" x14ac:dyDescent="0.25">
      <c r="A12" s="6" t="s">
        <v>491</v>
      </c>
      <c r="B12" s="30">
        <v>1</v>
      </c>
      <c r="C12" s="30">
        <v>2E-3</v>
      </c>
      <c r="D12" s="30">
        <v>3.0000000000000001E-3</v>
      </c>
      <c r="E12" s="30">
        <v>4.0000000000000001E-3</v>
      </c>
      <c r="F12" s="30">
        <v>0.05</v>
      </c>
      <c r="G12" s="30">
        <v>0.1</v>
      </c>
      <c r="H12" s="30">
        <v>1.2</v>
      </c>
      <c r="I12" s="30">
        <v>8.18</v>
      </c>
      <c r="J12" s="30">
        <v>66</v>
      </c>
      <c r="K12" s="30">
        <v>620</v>
      </c>
      <c r="L12" s="30">
        <v>1</v>
      </c>
      <c r="M12" s="30" t="s">
        <v>172</v>
      </c>
      <c r="N12" s="30">
        <v>0.12</v>
      </c>
      <c r="O12" s="30" t="s">
        <v>165</v>
      </c>
      <c r="P12" s="30">
        <v>5</v>
      </c>
      <c r="Q12" s="30">
        <v>4</v>
      </c>
      <c r="R12" s="30">
        <v>10</v>
      </c>
      <c r="S12" s="30">
        <v>2.9</v>
      </c>
      <c r="T12" s="30">
        <v>20</v>
      </c>
      <c r="U12" s="30">
        <v>3.39</v>
      </c>
      <c r="V12" s="30">
        <v>20</v>
      </c>
      <c r="W12" s="30" t="s">
        <v>166</v>
      </c>
    </row>
    <row r="13" spans="1:23" x14ac:dyDescent="0.25">
      <c r="A13" s="6" t="s">
        <v>492</v>
      </c>
      <c r="B13" s="30">
        <v>4</v>
      </c>
      <c r="C13" s="30">
        <v>1.7000000000000001E-2</v>
      </c>
      <c r="D13" s="30">
        <v>9.8000000000000004E-2</v>
      </c>
      <c r="E13" s="30">
        <v>2.7E-2</v>
      </c>
      <c r="F13" s="30">
        <v>0.04</v>
      </c>
      <c r="G13" s="30">
        <v>0.06</v>
      </c>
      <c r="H13" s="30">
        <v>4.5</v>
      </c>
      <c r="I13" s="30">
        <v>3.96</v>
      </c>
      <c r="J13" s="30">
        <v>35</v>
      </c>
      <c r="K13" s="30">
        <v>1330</v>
      </c>
      <c r="L13" s="30" t="s">
        <v>165</v>
      </c>
      <c r="M13" s="30" t="s">
        <v>172</v>
      </c>
      <c r="N13" s="30">
        <v>0.06</v>
      </c>
      <c r="O13" s="30">
        <v>1.4</v>
      </c>
      <c r="P13" s="30">
        <v>12</v>
      </c>
      <c r="Q13" s="30">
        <v>21</v>
      </c>
      <c r="R13" s="30">
        <v>169</v>
      </c>
      <c r="S13" s="30">
        <v>4.2</v>
      </c>
      <c r="T13" s="30">
        <v>10</v>
      </c>
      <c r="U13" s="30">
        <v>1.38</v>
      </c>
      <c r="V13" s="30" t="s">
        <v>166</v>
      </c>
      <c r="W13" s="30" t="s">
        <v>166</v>
      </c>
    </row>
    <row r="14" spans="1:23" x14ac:dyDescent="0.25">
      <c r="A14" s="6" t="s">
        <v>493</v>
      </c>
      <c r="B14" s="30">
        <v>1</v>
      </c>
      <c r="C14" s="30">
        <v>4.0000000000000001E-3</v>
      </c>
      <c r="D14" s="30">
        <v>5.0000000000000001E-3</v>
      </c>
      <c r="E14" s="30">
        <v>8.0000000000000002E-3</v>
      </c>
      <c r="F14" s="30">
        <v>0.09</v>
      </c>
      <c r="G14" s="30">
        <v>0.11</v>
      </c>
      <c r="H14" s="30">
        <v>1.9</v>
      </c>
      <c r="I14" s="30">
        <v>10</v>
      </c>
      <c r="J14" s="30">
        <v>286</v>
      </c>
      <c r="K14" s="30">
        <v>80</v>
      </c>
      <c r="L14" s="30">
        <v>0.9</v>
      </c>
      <c r="M14" s="30" t="s">
        <v>172</v>
      </c>
      <c r="N14" s="30">
        <v>0.12</v>
      </c>
      <c r="O14" s="30" t="s">
        <v>165</v>
      </c>
      <c r="P14" s="30">
        <v>78</v>
      </c>
      <c r="Q14" s="30">
        <v>7</v>
      </c>
      <c r="R14" s="30">
        <v>26</v>
      </c>
      <c r="S14" s="31">
        <v>12.2</v>
      </c>
      <c r="T14" s="30">
        <v>20</v>
      </c>
      <c r="U14" s="30">
        <v>3.56</v>
      </c>
      <c r="V14" s="30" t="s">
        <v>166</v>
      </c>
      <c r="W14" s="30">
        <v>10</v>
      </c>
    </row>
    <row r="15" spans="1:23" x14ac:dyDescent="0.25">
      <c r="A15" s="6" t="s">
        <v>494</v>
      </c>
      <c r="B15" s="30">
        <v>18</v>
      </c>
      <c r="C15" s="30">
        <v>1.4999999999999999E-2</v>
      </c>
      <c r="D15" s="30">
        <v>3.5999999999999997E-2</v>
      </c>
      <c r="E15" s="31">
        <v>0.10199999999999999</v>
      </c>
      <c r="F15" s="30">
        <v>0.62</v>
      </c>
      <c r="G15" s="31">
        <v>1.1200000000000001</v>
      </c>
      <c r="H15" s="31">
        <v>18.5</v>
      </c>
      <c r="I15" s="30">
        <v>0.96</v>
      </c>
      <c r="J15" s="30">
        <v>452</v>
      </c>
      <c r="K15" s="30">
        <v>80</v>
      </c>
      <c r="L15" s="30" t="s">
        <v>165</v>
      </c>
      <c r="M15" s="30" t="s">
        <v>172</v>
      </c>
      <c r="N15" s="30">
        <v>0.02</v>
      </c>
      <c r="O15" s="30">
        <v>5.7</v>
      </c>
      <c r="P15" s="30">
        <v>4</v>
      </c>
      <c r="Q15" s="30">
        <v>13</v>
      </c>
      <c r="R15" s="30">
        <v>144</v>
      </c>
      <c r="S15" s="31">
        <v>15.25</v>
      </c>
      <c r="T15" s="30" t="s">
        <v>166</v>
      </c>
      <c r="U15" s="30">
        <v>0.4</v>
      </c>
      <c r="V15" s="30" t="s">
        <v>166</v>
      </c>
      <c r="W15" s="30" t="s">
        <v>166</v>
      </c>
    </row>
    <row r="17" spans="1:19" x14ac:dyDescent="0.25">
      <c r="A17" s="6"/>
      <c r="B17" s="6" t="s">
        <v>162</v>
      </c>
      <c r="C17" s="6" t="s">
        <v>162</v>
      </c>
      <c r="D17" s="6" t="s">
        <v>162</v>
      </c>
      <c r="E17" s="6" t="s">
        <v>162</v>
      </c>
      <c r="F17" s="6" t="s">
        <v>162</v>
      </c>
      <c r="G17" s="6" t="s">
        <v>162</v>
      </c>
      <c r="H17" s="6" t="s">
        <v>162</v>
      </c>
      <c r="I17" s="6" t="s">
        <v>162</v>
      </c>
      <c r="J17" s="6" t="s">
        <v>162</v>
      </c>
      <c r="K17" s="6" t="s">
        <v>162</v>
      </c>
      <c r="L17" s="6" t="s">
        <v>162</v>
      </c>
      <c r="M17" s="6" t="s">
        <v>162</v>
      </c>
      <c r="N17" s="6" t="s">
        <v>162</v>
      </c>
      <c r="O17" s="6" t="s">
        <v>162</v>
      </c>
      <c r="P17" s="6" t="s">
        <v>162</v>
      </c>
      <c r="Q17" s="6" t="s">
        <v>162</v>
      </c>
      <c r="R17" s="6" t="s">
        <v>162</v>
      </c>
      <c r="S17" s="6" t="s">
        <v>162</v>
      </c>
    </row>
    <row r="18" spans="1:19" x14ac:dyDescent="0.25">
      <c r="A18" s="6" t="s">
        <v>69</v>
      </c>
      <c r="B18" s="6" t="s">
        <v>98</v>
      </c>
      <c r="C18" s="6" t="s">
        <v>99</v>
      </c>
      <c r="D18" s="6" t="s">
        <v>100</v>
      </c>
      <c r="E18" s="6" t="s">
        <v>101</v>
      </c>
      <c r="F18" s="6" t="s">
        <v>103</v>
      </c>
      <c r="G18" s="6" t="s">
        <v>104</v>
      </c>
      <c r="H18" s="6" t="s">
        <v>105</v>
      </c>
      <c r="I18" s="6" t="s">
        <v>108</v>
      </c>
      <c r="J18" s="6" t="s">
        <v>109</v>
      </c>
      <c r="K18" s="6" t="s">
        <v>110</v>
      </c>
      <c r="L18" s="6" t="s">
        <v>113</v>
      </c>
      <c r="M18" s="6" t="s">
        <v>116</v>
      </c>
      <c r="N18" s="6" t="s">
        <v>117</v>
      </c>
      <c r="O18" s="6" t="s">
        <v>118</v>
      </c>
      <c r="P18" s="6" t="s">
        <v>119</v>
      </c>
      <c r="Q18" s="6" t="s">
        <v>120</v>
      </c>
      <c r="R18" s="6" t="s">
        <v>121</v>
      </c>
      <c r="S18" s="6" t="s">
        <v>123</v>
      </c>
    </row>
    <row r="19" spans="1:19" x14ac:dyDescent="0.25">
      <c r="A19" s="6" t="s">
        <v>125</v>
      </c>
      <c r="B19" s="6" t="s">
        <v>128</v>
      </c>
      <c r="C19" s="6" t="s">
        <v>126</v>
      </c>
      <c r="D19" s="6" t="s">
        <v>126</v>
      </c>
      <c r="E19" s="6" t="s">
        <v>128</v>
      </c>
      <c r="F19" s="6" t="s">
        <v>126</v>
      </c>
      <c r="G19" s="6" t="s">
        <v>126</v>
      </c>
      <c r="H19" s="6" t="s">
        <v>126</v>
      </c>
      <c r="I19" s="6" t="s">
        <v>128</v>
      </c>
      <c r="J19" s="6" t="s">
        <v>126</v>
      </c>
      <c r="K19" s="6" t="s">
        <v>126</v>
      </c>
      <c r="L19" s="6" t="s">
        <v>126</v>
      </c>
      <c r="M19" s="6" t="s">
        <v>126</v>
      </c>
      <c r="N19" s="6" t="s">
        <v>128</v>
      </c>
      <c r="O19" s="6" t="s">
        <v>126</v>
      </c>
      <c r="P19" s="6" t="s">
        <v>126</v>
      </c>
      <c r="Q19" s="6" t="s">
        <v>126</v>
      </c>
      <c r="R19" s="6" t="s">
        <v>126</v>
      </c>
      <c r="S19" s="6" t="s">
        <v>126</v>
      </c>
    </row>
    <row r="20" spans="1:19" x14ac:dyDescent="0.25">
      <c r="A20" s="6" t="s">
        <v>490</v>
      </c>
      <c r="B20" s="30">
        <v>0.25</v>
      </c>
      <c r="C20" s="30">
        <v>328</v>
      </c>
      <c r="D20" s="30">
        <v>1</v>
      </c>
      <c r="E20" s="30">
        <v>0.36</v>
      </c>
      <c r="F20" s="30">
        <v>5</v>
      </c>
      <c r="G20" s="30">
        <v>590</v>
      </c>
      <c r="H20" s="30">
        <v>88</v>
      </c>
      <c r="I20" s="30">
        <v>4.6900000000000004</v>
      </c>
      <c r="J20" s="30" t="s">
        <v>167</v>
      </c>
      <c r="K20" s="30">
        <v>8</v>
      </c>
      <c r="L20" s="30">
        <v>64</v>
      </c>
      <c r="M20" s="30" t="s">
        <v>168</v>
      </c>
      <c r="N20" s="30">
        <v>0.12</v>
      </c>
      <c r="O20" s="30" t="s">
        <v>166</v>
      </c>
      <c r="P20" s="30" t="s">
        <v>166</v>
      </c>
      <c r="Q20" s="30">
        <v>44</v>
      </c>
      <c r="R20" s="30" t="s">
        <v>166</v>
      </c>
      <c r="S20" s="30">
        <v>139</v>
      </c>
    </row>
    <row r="21" spans="1:19" x14ac:dyDescent="0.25">
      <c r="A21" s="6" t="s">
        <v>491</v>
      </c>
      <c r="B21" s="30">
        <v>0.13</v>
      </c>
      <c r="C21" s="30">
        <v>30</v>
      </c>
      <c r="D21" s="30">
        <v>1</v>
      </c>
      <c r="E21" s="30">
        <v>0.33</v>
      </c>
      <c r="F21" s="30">
        <v>2</v>
      </c>
      <c r="G21" s="30">
        <v>600</v>
      </c>
      <c r="H21" s="30">
        <v>25</v>
      </c>
      <c r="I21" s="30">
        <v>2.69</v>
      </c>
      <c r="J21" s="30" t="s">
        <v>167</v>
      </c>
      <c r="K21" s="30">
        <v>11</v>
      </c>
      <c r="L21" s="30">
        <v>63</v>
      </c>
      <c r="M21" s="30" t="s">
        <v>168</v>
      </c>
      <c r="N21" s="30">
        <v>0.22</v>
      </c>
      <c r="O21" s="30" t="s">
        <v>166</v>
      </c>
      <c r="P21" s="30" t="s">
        <v>166</v>
      </c>
      <c r="Q21" s="30">
        <v>54</v>
      </c>
      <c r="R21" s="30" t="s">
        <v>166</v>
      </c>
      <c r="S21" s="30">
        <v>25</v>
      </c>
    </row>
    <row r="22" spans="1:19" x14ac:dyDescent="0.25">
      <c r="A22" s="6" t="s">
        <v>492</v>
      </c>
      <c r="B22" s="30">
        <v>0.13</v>
      </c>
      <c r="C22" s="30">
        <v>3490</v>
      </c>
      <c r="D22" s="30">
        <v>1</v>
      </c>
      <c r="E22" s="30">
        <v>7.0000000000000007E-2</v>
      </c>
      <c r="F22" s="30">
        <v>6</v>
      </c>
      <c r="G22" s="30">
        <v>360</v>
      </c>
      <c r="H22" s="31">
        <v>986</v>
      </c>
      <c r="I22" s="30">
        <v>0.74</v>
      </c>
      <c r="J22" s="30" t="s">
        <v>167</v>
      </c>
      <c r="K22" s="30">
        <v>6</v>
      </c>
      <c r="L22" s="30">
        <v>29</v>
      </c>
      <c r="M22" s="30" t="s">
        <v>168</v>
      </c>
      <c r="N22" s="30">
        <v>7.0000000000000007E-2</v>
      </c>
      <c r="O22" s="30" t="s">
        <v>166</v>
      </c>
      <c r="P22" s="30" t="s">
        <v>166</v>
      </c>
      <c r="Q22" s="30">
        <v>31</v>
      </c>
      <c r="R22" s="30" t="s">
        <v>166</v>
      </c>
      <c r="S22" s="30">
        <v>268</v>
      </c>
    </row>
    <row r="23" spans="1:19" x14ac:dyDescent="0.25">
      <c r="A23" s="6" t="s">
        <v>493</v>
      </c>
      <c r="B23" s="30">
        <v>0.38</v>
      </c>
      <c r="C23" s="30">
        <v>679</v>
      </c>
      <c r="D23" s="30" t="s">
        <v>177</v>
      </c>
      <c r="E23" s="30">
        <v>0.45</v>
      </c>
      <c r="F23" s="30">
        <v>11</v>
      </c>
      <c r="G23" s="30">
        <v>720</v>
      </c>
      <c r="H23" s="30">
        <v>46</v>
      </c>
      <c r="I23" s="31">
        <v>10</v>
      </c>
      <c r="J23" s="30" t="s">
        <v>167</v>
      </c>
      <c r="K23" s="30">
        <v>23</v>
      </c>
      <c r="L23" s="30">
        <v>68</v>
      </c>
      <c r="M23" s="30" t="s">
        <v>168</v>
      </c>
      <c r="N23" s="30">
        <v>0.28999999999999998</v>
      </c>
      <c r="O23" s="30" t="s">
        <v>166</v>
      </c>
      <c r="P23" s="30" t="s">
        <v>166</v>
      </c>
      <c r="Q23" s="30">
        <v>217</v>
      </c>
      <c r="R23" s="30" t="s">
        <v>166</v>
      </c>
      <c r="S23" s="30">
        <v>71</v>
      </c>
    </row>
    <row r="24" spans="1:19" x14ac:dyDescent="0.25">
      <c r="A24" s="6" t="s">
        <v>494</v>
      </c>
      <c r="B24" s="30">
        <v>0.02</v>
      </c>
      <c r="C24" s="30">
        <v>67</v>
      </c>
      <c r="D24" s="30">
        <v>12</v>
      </c>
      <c r="E24" s="30">
        <v>0.03</v>
      </c>
      <c r="F24" s="30">
        <v>2</v>
      </c>
      <c r="G24" s="30">
        <v>20</v>
      </c>
      <c r="H24" s="30">
        <v>353</v>
      </c>
      <c r="I24" s="31" t="s">
        <v>130</v>
      </c>
      <c r="J24" s="30">
        <v>8</v>
      </c>
      <c r="K24" s="30">
        <v>1</v>
      </c>
      <c r="L24" s="30">
        <v>7</v>
      </c>
      <c r="M24" s="30" t="s">
        <v>168</v>
      </c>
      <c r="N24" s="30">
        <v>0.01</v>
      </c>
      <c r="O24" s="30" t="s">
        <v>166</v>
      </c>
      <c r="P24" s="30" t="s">
        <v>166</v>
      </c>
      <c r="Q24" s="30">
        <v>5</v>
      </c>
      <c r="R24" s="30" t="s">
        <v>166</v>
      </c>
      <c r="S24" s="31">
        <v>1005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12EF4-1541-43E5-AA8F-8330DF91E081}">
  <dimension ref="A1:V38"/>
  <sheetViews>
    <sheetView topLeftCell="A4" workbookViewId="0">
      <selection activeCell="Z19" sqref="Z19"/>
    </sheetView>
  </sheetViews>
  <sheetFormatPr defaultRowHeight="15" x14ac:dyDescent="0.25"/>
  <sheetData>
    <row r="1" spans="1:21" x14ac:dyDescent="0.25">
      <c r="A1" t="s">
        <v>522</v>
      </c>
    </row>
    <row r="2" spans="1:21" x14ac:dyDescent="0.25">
      <c r="A2" t="s">
        <v>156</v>
      </c>
    </row>
    <row r="3" spans="1:21" x14ac:dyDescent="0.25">
      <c r="A3" t="s">
        <v>523</v>
      </c>
    </row>
    <row r="4" spans="1:21" x14ac:dyDescent="0.25">
      <c r="A4" t="s">
        <v>524</v>
      </c>
    </row>
    <row r="5" spans="1:21" x14ac:dyDescent="0.25">
      <c r="A5" t="s">
        <v>525</v>
      </c>
    </row>
    <row r="6" spans="1:21" x14ac:dyDescent="0.25">
      <c r="A6" t="s">
        <v>160</v>
      </c>
    </row>
    <row r="7" spans="1:21" x14ac:dyDescent="0.25">
      <c r="A7" t="s">
        <v>61</v>
      </c>
    </row>
    <row r="8" spans="1:21" x14ac:dyDescent="0.25">
      <c r="A8" s="6"/>
      <c r="B8" s="6" t="s">
        <v>526</v>
      </c>
      <c r="C8" s="6" t="s">
        <v>527</v>
      </c>
      <c r="D8" s="6" t="s">
        <v>62</v>
      </c>
      <c r="E8" s="6" t="s">
        <v>162</v>
      </c>
      <c r="F8" s="6" t="s">
        <v>162</v>
      </c>
      <c r="G8" s="6" t="s">
        <v>162</v>
      </c>
      <c r="H8" s="6" t="s">
        <v>162</v>
      </c>
      <c r="I8" s="6" t="s">
        <v>162</v>
      </c>
      <c r="J8" s="6" t="s">
        <v>162</v>
      </c>
      <c r="K8" s="6" t="s">
        <v>162</v>
      </c>
      <c r="L8" s="6" t="s">
        <v>162</v>
      </c>
      <c r="M8" s="6" t="s">
        <v>162</v>
      </c>
      <c r="N8" s="6" t="s">
        <v>162</v>
      </c>
      <c r="O8" s="6" t="s">
        <v>162</v>
      </c>
      <c r="P8" s="6" t="s">
        <v>162</v>
      </c>
      <c r="Q8" s="6" t="s">
        <v>162</v>
      </c>
      <c r="R8" s="6" t="s">
        <v>162</v>
      </c>
      <c r="S8" s="6" t="s">
        <v>162</v>
      </c>
      <c r="T8" s="6" t="s">
        <v>162</v>
      </c>
      <c r="U8" s="6" t="s">
        <v>162</v>
      </c>
    </row>
    <row r="9" spans="1:21" x14ac:dyDescent="0.25">
      <c r="A9" s="6" t="s">
        <v>69</v>
      </c>
      <c r="B9" s="6" t="s">
        <v>528</v>
      </c>
      <c r="C9" s="6" t="s">
        <v>529</v>
      </c>
      <c r="D9" s="6" t="s">
        <v>70</v>
      </c>
      <c r="E9" s="6" t="s">
        <v>77</v>
      </c>
      <c r="F9" s="6" t="s">
        <v>78</v>
      </c>
      <c r="G9" s="6" t="s">
        <v>79</v>
      </c>
      <c r="H9" s="6" t="s">
        <v>80</v>
      </c>
      <c r="I9" s="6" t="s">
        <v>81</v>
      </c>
      <c r="J9" s="6" t="s">
        <v>82</v>
      </c>
      <c r="K9" s="6" t="s">
        <v>83</v>
      </c>
      <c r="L9" s="6" t="s">
        <v>84</v>
      </c>
      <c r="M9" s="6" t="s">
        <v>86</v>
      </c>
      <c r="N9" s="6" t="s">
        <v>87</v>
      </c>
      <c r="O9" s="6" t="s">
        <v>89</v>
      </c>
      <c r="P9" s="6" t="s">
        <v>90</v>
      </c>
      <c r="Q9" s="6" t="s">
        <v>91</v>
      </c>
      <c r="R9" s="6" t="s">
        <v>95</v>
      </c>
      <c r="S9" s="6" t="s">
        <v>96</v>
      </c>
      <c r="T9" s="6" t="s">
        <v>97</v>
      </c>
      <c r="U9" s="6" t="s">
        <v>98</v>
      </c>
    </row>
    <row r="10" spans="1:21" x14ac:dyDescent="0.25">
      <c r="A10" s="6" t="s">
        <v>125</v>
      </c>
      <c r="B10" s="6" t="s">
        <v>128</v>
      </c>
      <c r="C10" s="6" t="s">
        <v>128</v>
      </c>
      <c r="D10" s="6" t="s">
        <v>126</v>
      </c>
      <c r="E10" s="6" t="s">
        <v>126</v>
      </c>
      <c r="F10" s="6" t="s">
        <v>128</v>
      </c>
      <c r="G10" s="6" t="s">
        <v>126</v>
      </c>
      <c r="H10" s="6" t="s">
        <v>126</v>
      </c>
      <c r="I10" s="6" t="s">
        <v>126</v>
      </c>
      <c r="J10" s="6" t="s">
        <v>126</v>
      </c>
      <c r="K10" s="6" t="s">
        <v>128</v>
      </c>
      <c r="L10" s="6" t="s">
        <v>126</v>
      </c>
      <c r="M10" s="6" t="s">
        <v>126</v>
      </c>
      <c r="N10" s="6" t="s">
        <v>126</v>
      </c>
      <c r="O10" s="6" t="s">
        <v>126</v>
      </c>
      <c r="P10" s="6" t="s">
        <v>128</v>
      </c>
      <c r="Q10" s="6" t="s">
        <v>126</v>
      </c>
      <c r="R10" s="6" t="s">
        <v>128</v>
      </c>
      <c r="S10" s="6" t="s">
        <v>126</v>
      </c>
      <c r="T10" s="6" t="s">
        <v>126</v>
      </c>
      <c r="U10" s="6" t="s">
        <v>128</v>
      </c>
    </row>
    <row r="11" spans="1:21" x14ac:dyDescent="0.25">
      <c r="A11" s="6" t="s">
        <v>510</v>
      </c>
      <c r="B11" s="30">
        <v>82.6</v>
      </c>
      <c r="C11" s="30">
        <v>97.1</v>
      </c>
      <c r="D11" s="31">
        <v>11.3</v>
      </c>
      <c r="E11" s="31" t="s">
        <v>181</v>
      </c>
      <c r="F11" s="30">
        <v>0.79</v>
      </c>
      <c r="G11" s="30">
        <v>203</v>
      </c>
      <c r="H11" s="30">
        <v>270</v>
      </c>
      <c r="I11" s="30" t="s">
        <v>165</v>
      </c>
      <c r="J11" s="31">
        <v>48</v>
      </c>
      <c r="K11" s="30">
        <v>0.02</v>
      </c>
      <c r="L11" s="31">
        <v>140.5</v>
      </c>
      <c r="M11" s="30">
        <v>2</v>
      </c>
      <c r="N11" s="30">
        <v>3</v>
      </c>
      <c r="O11" s="31" t="s">
        <v>131</v>
      </c>
      <c r="P11" s="31">
        <v>25.1</v>
      </c>
      <c r="Q11" s="30">
        <v>10</v>
      </c>
      <c r="R11" s="30">
        <v>0.33</v>
      </c>
      <c r="S11" s="30" t="s">
        <v>166</v>
      </c>
      <c r="T11" s="30" t="s">
        <v>166</v>
      </c>
      <c r="U11" s="30">
        <v>0.09</v>
      </c>
    </row>
    <row r="12" spans="1:21" x14ac:dyDescent="0.25">
      <c r="A12" s="6" t="s">
        <v>511</v>
      </c>
      <c r="B12" s="30">
        <v>84.6</v>
      </c>
      <c r="C12" s="30">
        <v>97.1</v>
      </c>
      <c r="D12" s="31">
        <v>12.7</v>
      </c>
      <c r="E12" s="31" t="s">
        <v>181</v>
      </c>
      <c r="F12" s="30">
        <v>0.28999999999999998</v>
      </c>
      <c r="G12" s="31">
        <v>629</v>
      </c>
      <c r="H12" s="30">
        <v>380</v>
      </c>
      <c r="I12" s="30" t="s">
        <v>165</v>
      </c>
      <c r="J12" s="31">
        <v>30</v>
      </c>
      <c r="K12" s="30">
        <v>0.11</v>
      </c>
      <c r="L12" s="31">
        <v>584</v>
      </c>
      <c r="M12" s="30" t="s">
        <v>177</v>
      </c>
      <c r="N12" s="30">
        <v>2</v>
      </c>
      <c r="O12" s="31" t="s">
        <v>131</v>
      </c>
      <c r="P12" s="31">
        <v>9.11</v>
      </c>
      <c r="Q12" s="30">
        <v>20</v>
      </c>
      <c r="R12" s="30">
        <v>0.08</v>
      </c>
      <c r="S12" s="30" t="s">
        <v>166</v>
      </c>
      <c r="T12" s="30" t="s">
        <v>166</v>
      </c>
      <c r="U12" s="30">
        <v>0.06</v>
      </c>
    </row>
    <row r="13" spans="1:21" x14ac:dyDescent="0.25">
      <c r="A13" s="6" t="s">
        <v>512</v>
      </c>
      <c r="B13" s="30">
        <v>87.1</v>
      </c>
      <c r="C13" s="30">
        <v>96.5</v>
      </c>
      <c r="D13" s="31">
        <v>9.8699999999999992</v>
      </c>
      <c r="E13" s="31" t="s">
        <v>181</v>
      </c>
      <c r="F13" s="30">
        <v>0.24</v>
      </c>
      <c r="G13" s="31">
        <v>513</v>
      </c>
      <c r="H13" s="30">
        <v>40</v>
      </c>
      <c r="I13" s="30" t="s">
        <v>165</v>
      </c>
      <c r="J13" s="31">
        <v>25</v>
      </c>
      <c r="K13" s="30">
        <v>0.7</v>
      </c>
      <c r="L13" s="31">
        <v>572</v>
      </c>
      <c r="M13" s="30" t="s">
        <v>177</v>
      </c>
      <c r="N13" s="30">
        <v>2</v>
      </c>
      <c r="O13" s="31" t="s">
        <v>131</v>
      </c>
      <c r="P13" s="31">
        <v>5.93</v>
      </c>
      <c r="Q13" s="30">
        <v>20</v>
      </c>
      <c r="R13" s="30">
        <v>7.0000000000000007E-2</v>
      </c>
      <c r="S13" s="30" t="s">
        <v>166</v>
      </c>
      <c r="T13" s="30" t="s">
        <v>166</v>
      </c>
      <c r="U13" s="30">
        <v>0.14000000000000001</v>
      </c>
    </row>
    <row r="14" spans="1:21" x14ac:dyDescent="0.25">
      <c r="A14" s="6" t="s">
        <v>513</v>
      </c>
      <c r="B14" s="30">
        <v>85.9</v>
      </c>
      <c r="C14" s="30">
        <v>97.1</v>
      </c>
      <c r="D14" s="31">
        <v>7.97</v>
      </c>
      <c r="E14" s="31" t="s">
        <v>181</v>
      </c>
      <c r="F14" s="30">
        <v>0.25</v>
      </c>
      <c r="G14" s="30">
        <v>242</v>
      </c>
      <c r="H14" s="30">
        <v>30</v>
      </c>
      <c r="I14" s="30" t="s">
        <v>165</v>
      </c>
      <c r="J14" s="30">
        <v>9</v>
      </c>
      <c r="K14" s="30">
        <v>0.6</v>
      </c>
      <c r="L14" s="31">
        <v>740</v>
      </c>
      <c r="M14" s="30" t="s">
        <v>177</v>
      </c>
      <c r="N14" s="30">
        <v>1</v>
      </c>
      <c r="O14" s="31" t="s">
        <v>131</v>
      </c>
      <c r="P14" s="30">
        <v>2.67</v>
      </c>
      <c r="Q14" s="30">
        <v>30</v>
      </c>
      <c r="R14" s="30">
        <v>0.08</v>
      </c>
      <c r="S14" s="30" t="s">
        <v>166</v>
      </c>
      <c r="T14" s="30" t="s">
        <v>166</v>
      </c>
      <c r="U14" s="30">
        <v>0.11</v>
      </c>
    </row>
    <row r="15" spans="1:21" x14ac:dyDescent="0.25">
      <c r="A15" s="6" t="s">
        <v>514</v>
      </c>
      <c r="B15" s="30">
        <v>82.7</v>
      </c>
      <c r="C15" s="30">
        <v>97.1</v>
      </c>
      <c r="D15" s="31">
        <v>6.47</v>
      </c>
      <c r="E15" s="31" t="s">
        <v>181</v>
      </c>
      <c r="F15" s="30">
        <v>0.42</v>
      </c>
      <c r="G15" s="30">
        <v>348</v>
      </c>
      <c r="H15" s="30">
        <v>60</v>
      </c>
      <c r="I15" s="30" t="s">
        <v>165</v>
      </c>
      <c r="J15" s="31">
        <v>28</v>
      </c>
      <c r="K15" s="31">
        <v>6.52</v>
      </c>
      <c r="L15" s="31">
        <v>828</v>
      </c>
      <c r="M15" s="30" t="s">
        <v>177</v>
      </c>
      <c r="N15" s="30">
        <v>1</v>
      </c>
      <c r="O15" s="31" t="s">
        <v>131</v>
      </c>
      <c r="P15" s="31">
        <v>6.36</v>
      </c>
      <c r="Q15" s="30">
        <v>30</v>
      </c>
      <c r="R15" s="30">
        <v>0.15</v>
      </c>
      <c r="S15" s="30" t="s">
        <v>166</v>
      </c>
      <c r="T15" s="30" t="s">
        <v>166</v>
      </c>
      <c r="U15" s="30">
        <v>0.17</v>
      </c>
    </row>
    <row r="16" spans="1:21" x14ac:dyDescent="0.25">
      <c r="A16" s="6" t="s">
        <v>515</v>
      </c>
      <c r="B16" s="30">
        <v>83.7</v>
      </c>
      <c r="C16" s="30">
        <v>96.4</v>
      </c>
      <c r="D16" s="31">
        <v>12.1</v>
      </c>
      <c r="E16" s="31" t="s">
        <v>181</v>
      </c>
      <c r="F16" s="30">
        <v>0.56999999999999995</v>
      </c>
      <c r="G16" s="31">
        <v>615</v>
      </c>
      <c r="H16" s="30">
        <v>90</v>
      </c>
      <c r="I16" s="30" t="s">
        <v>165</v>
      </c>
      <c r="J16" s="31">
        <v>37</v>
      </c>
      <c r="K16" s="30">
        <v>0.42</v>
      </c>
      <c r="L16" s="31">
        <v>356</v>
      </c>
      <c r="M16" s="30">
        <v>6</v>
      </c>
      <c r="N16" s="30">
        <v>50</v>
      </c>
      <c r="O16" s="31" t="s">
        <v>131</v>
      </c>
      <c r="P16" s="31">
        <v>19.3</v>
      </c>
      <c r="Q16" s="30">
        <v>20</v>
      </c>
      <c r="R16" s="30">
        <v>0.2</v>
      </c>
      <c r="S16" s="30" t="s">
        <v>166</v>
      </c>
      <c r="T16" s="30" t="s">
        <v>166</v>
      </c>
      <c r="U16" s="30">
        <v>7.0000000000000007E-2</v>
      </c>
    </row>
    <row r="17" spans="1:22" x14ac:dyDescent="0.25">
      <c r="A17" s="6" t="s">
        <v>516</v>
      </c>
      <c r="B17" s="30">
        <v>80.8</v>
      </c>
      <c r="C17" s="30">
        <v>97.7</v>
      </c>
      <c r="D17" s="30">
        <v>0.63</v>
      </c>
      <c r="E17" s="31">
        <v>22.6</v>
      </c>
      <c r="F17" s="30">
        <v>3.58</v>
      </c>
      <c r="G17" s="30">
        <v>154</v>
      </c>
      <c r="H17" s="30">
        <v>130</v>
      </c>
      <c r="I17" s="30" t="s">
        <v>165</v>
      </c>
      <c r="J17" s="30">
        <v>7</v>
      </c>
      <c r="K17" s="30">
        <v>3.93</v>
      </c>
      <c r="L17" s="30">
        <v>15.5</v>
      </c>
      <c r="M17" s="30">
        <v>8</v>
      </c>
      <c r="N17" s="30">
        <v>6</v>
      </c>
      <c r="O17" s="31">
        <v>8260</v>
      </c>
      <c r="P17" s="31">
        <v>5.72</v>
      </c>
      <c r="Q17" s="30" t="s">
        <v>166</v>
      </c>
      <c r="R17" s="30">
        <v>1.1100000000000001</v>
      </c>
      <c r="S17" s="30" t="s">
        <v>166</v>
      </c>
      <c r="T17" s="30" t="s">
        <v>166</v>
      </c>
      <c r="U17" s="30">
        <v>1</v>
      </c>
    </row>
    <row r="18" spans="1:22" x14ac:dyDescent="0.25">
      <c r="A18" s="6" t="s">
        <v>517</v>
      </c>
      <c r="B18" s="30">
        <v>89.7</v>
      </c>
      <c r="C18" s="30">
        <v>96.5</v>
      </c>
      <c r="D18" s="31">
        <v>6.31</v>
      </c>
      <c r="E18" s="31" t="s">
        <v>181</v>
      </c>
      <c r="F18" s="30">
        <v>0.72</v>
      </c>
      <c r="G18" s="31">
        <v>593</v>
      </c>
      <c r="H18" s="31" t="s">
        <v>131</v>
      </c>
      <c r="I18" s="30" t="s">
        <v>165</v>
      </c>
      <c r="J18" s="31">
        <v>59</v>
      </c>
      <c r="K18" s="30">
        <v>1.28</v>
      </c>
      <c r="L18" s="31">
        <v>200</v>
      </c>
      <c r="M18" s="30">
        <v>6</v>
      </c>
      <c r="N18" s="30">
        <v>3</v>
      </c>
      <c r="O18" s="31" t="s">
        <v>131</v>
      </c>
      <c r="P18" s="31">
        <v>21</v>
      </c>
      <c r="Q18" s="30">
        <v>10</v>
      </c>
      <c r="R18" s="30">
        <v>0.14000000000000001</v>
      </c>
      <c r="S18" s="30" t="s">
        <v>166</v>
      </c>
      <c r="T18" s="30" t="s">
        <v>166</v>
      </c>
      <c r="U18" s="30">
        <v>0.05</v>
      </c>
    </row>
    <row r="19" spans="1:22" x14ac:dyDescent="0.25">
      <c r="A19" s="6" t="s">
        <v>518</v>
      </c>
      <c r="B19" s="30">
        <v>86.4</v>
      </c>
      <c r="C19" s="30">
        <v>95</v>
      </c>
      <c r="D19" s="31">
        <v>2.23</v>
      </c>
      <c r="E19" s="31" t="s">
        <v>181</v>
      </c>
      <c r="F19" s="30">
        <v>0.67</v>
      </c>
      <c r="G19" s="30">
        <v>105</v>
      </c>
      <c r="H19" s="30">
        <v>210</v>
      </c>
      <c r="I19" s="30" t="s">
        <v>165</v>
      </c>
      <c r="J19" s="31">
        <v>39</v>
      </c>
      <c r="K19" s="31">
        <v>14.3</v>
      </c>
      <c r="L19" s="31">
        <v>842</v>
      </c>
      <c r="M19" s="30" t="s">
        <v>177</v>
      </c>
      <c r="N19" s="30">
        <v>4</v>
      </c>
      <c r="O19" s="31" t="s">
        <v>131</v>
      </c>
      <c r="P19" s="31">
        <v>6.95</v>
      </c>
      <c r="Q19" s="30">
        <v>20</v>
      </c>
      <c r="R19" s="30">
        <v>0.2</v>
      </c>
      <c r="S19" s="30" t="s">
        <v>166</v>
      </c>
      <c r="T19" s="30" t="s">
        <v>166</v>
      </c>
      <c r="U19" s="30">
        <v>0.13</v>
      </c>
    </row>
    <row r="20" spans="1:22" x14ac:dyDescent="0.25">
      <c r="A20" s="6" t="s">
        <v>519</v>
      </c>
      <c r="B20" s="30">
        <v>91.8</v>
      </c>
      <c r="C20" s="30">
        <v>97.1</v>
      </c>
      <c r="D20" s="31">
        <v>11.65</v>
      </c>
      <c r="E20" s="31" t="s">
        <v>181</v>
      </c>
      <c r="F20" s="30">
        <v>1.68</v>
      </c>
      <c r="G20" s="30">
        <v>76</v>
      </c>
      <c r="H20" s="30">
        <v>1340</v>
      </c>
      <c r="I20" s="30" t="s">
        <v>165</v>
      </c>
      <c r="J20" s="31">
        <v>29</v>
      </c>
      <c r="K20" s="31">
        <v>14.25</v>
      </c>
      <c r="L20" s="31">
        <v>718</v>
      </c>
      <c r="M20" s="30">
        <v>6</v>
      </c>
      <c r="N20" s="30">
        <v>5</v>
      </c>
      <c r="O20" s="31" t="s">
        <v>131</v>
      </c>
      <c r="P20" s="31">
        <v>10.95</v>
      </c>
      <c r="Q20" s="30">
        <v>20</v>
      </c>
      <c r="R20" s="30">
        <v>0.27</v>
      </c>
      <c r="S20" s="30">
        <v>10</v>
      </c>
      <c r="T20" s="30" t="s">
        <v>166</v>
      </c>
      <c r="U20" s="30">
        <v>0.12</v>
      </c>
    </row>
    <row r="21" spans="1:22" x14ac:dyDescent="0.25">
      <c r="A21" s="6" t="s">
        <v>520</v>
      </c>
      <c r="B21" s="30">
        <v>82.9</v>
      </c>
      <c r="C21" s="30">
        <v>97.1</v>
      </c>
      <c r="D21" s="31">
        <v>1.83</v>
      </c>
      <c r="E21" s="31">
        <v>90.3</v>
      </c>
      <c r="F21" s="30">
        <v>0.86</v>
      </c>
      <c r="G21" s="30">
        <v>48</v>
      </c>
      <c r="H21" s="30">
        <v>260</v>
      </c>
      <c r="I21" s="30" t="s">
        <v>165</v>
      </c>
      <c r="J21" s="31">
        <v>28</v>
      </c>
      <c r="K21" s="31">
        <v>17.399999999999999</v>
      </c>
      <c r="L21" s="31">
        <v>960</v>
      </c>
      <c r="M21" s="30" t="s">
        <v>177</v>
      </c>
      <c r="N21" s="30">
        <v>2</v>
      </c>
      <c r="O21" s="31">
        <v>5870</v>
      </c>
      <c r="P21" s="31">
        <v>8.43</v>
      </c>
      <c r="Q21" s="30">
        <v>30</v>
      </c>
      <c r="R21" s="30">
        <v>0.24</v>
      </c>
      <c r="S21" s="30">
        <v>10</v>
      </c>
      <c r="T21" s="30" t="s">
        <v>166</v>
      </c>
      <c r="U21" s="30">
        <v>0.14000000000000001</v>
      </c>
    </row>
    <row r="22" spans="1:22" x14ac:dyDescent="0.25">
      <c r="A22" s="6" t="s">
        <v>521</v>
      </c>
      <c r="B22" s="30">
        <v>85.5</v>
      </c>
      <c r="C22" s="30">
        <v>96.5</v>
      </c>
      <c r="D22" s="31">
        <v>2.63</v>
      </c>
      <c r="E22" s="31">
        <v>89.3</v>
      </c>
      <c r="F22" s="30">
        <v>3.49</v>
      </c>
      <c r="G22" s="30">
        <v>109</v>
      </c>
      <c r="H22" s="30">
        <v>780</v>
      </c>
      <c r="I22" s="30" t="s">
        <v>165</v>
      </c>
      <c r="J22" s="31">
        <v>32</v>
      </c>
      <c r="K22" s="31">
        <v>8.06</v>
      </c>
      <c r="L22" s="31">
        <v>693</v>
      </c>
      <c r="M22" s="30">
        <v>8</v>
      </c>
      <c r="N22" s="30">
        <v>2</v>
      </c>
      <c r="O22" s="31" t="s">
        <v>131</v>
      </c>
      <c r="P22" s="31">
        <v>11.45</v>
      </c>
      <c r="Q22" s="30">
        <v>20</v>
      </c>
      <c r="R22" s="30">
        <v>0.35</v>
      </c>
      <c r="S22" s="30">
        <v>10</v>
      </c>
      <c r="T22" s="30">
        <v>10</v>
      </c>
      <c r="U22" s="30">
        <v>0.1</v>
      </c>
    </row>
    <row r="24" spans="1:22" x14ac:dyDescent="0.25">
      <c r="A24" s="6"/>
      <c r="B24" s="6" t="s">
        <v>162</v>
      </c>
      <c r="C24" s="6" t="s">
        <v>162</v>
      </c>
      <c r="D24" s="6" t="s">
        <v>162</v>
      </c>
      <c r="E24" s="6" t="s">
        <v>162</v>
      </c>
      <c r="F24" s="6" t="s">
        <v>162</v>
      </c>
      <c r="G24" s="6" t="s">
        <v>162</v>
      </c>
      <c r="H24" s="6" t="s">
        <v>162</v>
      </c>
      <c r="I24" s="6" t="s">
        <v>162</v>
      </c>
      <c r="J24" s="6" t="s">
        <v>162</v>
      </c>
      <c r="K24" s="6" t="s">
        <v>162</v>
      </c>
      <c r="L24" s="6" t="s">
        <v>162</v>
      </c>
      <c r="M24" s="6" t="s">
        <v>162</v>
      </c>
      <c r="N24" s="6" t="s">
        <v>162</v>
      </c>
      <c r="O24" s="6" t="s">
        <v>162</v>
      </c>
      <c r="P24" s="6" t="s">
        <v>162</v>
      </c>
      <c r="Q24" s="6" t="s">
        <v>162</v>
      </c>
      <c r="R24" s="6" t="s">
        <v>162</v>
      </c>
      <c r="S24" s="6" t="s">
        <v>66</v>
      </c>
      <c r="T24" s="6" t="s">
        <v>163</v>
      </c>
      <c r="U24" s="6" t="s">
        <v>67</v>
      </c>
      <c r="V24" s="6" t="s">
        <v>68</v>
      </c>
    </row>
    <row r="25" spans="1:22" x14ac:dyDescent="0.25">
      <c r="A25" s="6" t="s">
        <v>69</v>
      </c>
      <c r="B25" s="6" t="s">
        <v>99</v>
      </c>
      <c r="C25" s="6" t="s">
        <v>100</v>
      </c>
      <c r="D25" s="6" t="s">
        <v>101</v>
      </c>
      <c r="E25" s="6" t="s">
        <v>103</v>
      </c>
      <c r="F25" s="6" t="s">
        <v>104</v>
      </c>
      <c r="G25" s="6" t="s">
        <v>105</v>
      </c>
      <c r="H25" s="6" t="s">
        <v>108</v>
      </c>
      <c r="I25" s="6" t="s">
        <v>109</v>
      </c>
      <c r="J25" s="6" t="s">
        <v>110</v>
      </c>
      <c r="K25" s="6" t="s">
        <v>113</v>
      </c>
      <c r="L25" s="6" t="s">
        <v>116</v>
      </c>
      <c r="M25" s="6" t="s">
        <v>117</v>
      </c>
      <c r="N25" s="6" t="s">
        <v>118</v>
      </c>
      <c r="O25" s="6" t="s">
        <v>119</v>
      </c>
      <c r="P25" s="6" t="s">
        <v>120</v>
      </c>
      <c r="Q25" s="6" t="s">
        <v>121</v>
      </c>
      <c r="R25" s="6" t="s">
        <v>123</v>
      </c>
      <c r="S25" s="6" t="s">
        <v>77</v>
      </c>
      <c r="T25" s="6" t="s">
        <v>89</v>
      </c>
      <c r="U25" s="6" t="s">
        <v>105</v>
      </c>
      <c r="V25" s="6" t="s">
        <v>123</v>
      </c>
    </row>
    <row r="26" spans="1:22" x14ac:dyDescent="0.25">
      <c r="A26" s="6" t="s">
        <v>125</v>
      </c>
      <c r="B26" s="6" t="s">
        <v>126</v>
      </c>
      <c r="C26" s="6" t="s">
        <v>126</v>
      </c>
      <c r="D26" s="6" t="s">
        <v>128</v>
      </c>
      <c r="E26" s="6" t="s">
        <v>126</v>
      </c>
      <c r="F26" s="6" t="s">
        <v>126</v>
      </c>
      <c r="G26" s="6" t="s">
        <v>126</v>
      </c>
      <c r="H26" s="6" t="s">
        <v>128</v>
      </c>
      <c r="I26" s="6" t="s">
        <v>126</v>
      </c>
      <c r="J26" s="6" t="s">
        <v>126</v>
      </c>
      <c r="K26" s="6" t="s">
        <v>126</v>
      </c>
      <c r="L26" s="6" t="s">
        <v>126</v>
      </c>
      <c r="M26" s="6" t="s">
        <v>128</v>
      </c>
      <c r="N26" s="6" t="s">
        <v>126</v>
      </c>
      <c r="O26" s="6" t="s">
        <v>126</v>
      </c>
      <c r="P26" s="6" t="s">
        <v>126</v>
      </c>
      <c r="Q26" s="6" t="s">
        <v>126</v>
      </c>
      <c r="R26" s="6" t="s">
        <v>126</v>
      </c>
      <c r="S26" s="6" t="s">
        <v>126</v>
      </c>
      <c r="T26" s="6" t="s">
        <v>128</v>
      </c>
      <c r="U26" s="6" t="s">
        <v>128</v>
      </c>
      <c r="V26" s="6" t="s">
        <v>128</v>
      </c>
    </row>
    <row r="27" spans="1:22" x14ac:dyDescent="0.25">
      <c r="A27" s="6" t="s">
        <v>510</v>
      </c>
      <c r="B27" s="30">
        <v>27</v>
      </c>
      <c r="C27" s="31">
        <v>506</v>
      </c>
      <c r="D27" s="30">
        <v>0.01</v>
      </c>
      <c r="E27" s="30">
        <v>14</v>
      </c>
      <c r="F27" s="30">
        <v>10</v>
      </c>
      <c r="G27" s="31">
        <v>991</v>
      </c>
      <c r="H27" s="31" t="s">
        <v>130</v>
      </c>
      <c r="I27" s="31">
        <v>61</v>
      </c>
      <c r="J27" s="30" t="s">
        <v>177</v>
      </c>
      <c r="K27" s="30">
        <v>55</v>
      </c>
      <c r="L27" s="30" t="s">
        <v>168</v>
      </c>
      <c r="M27" s="30" t="s">
        <v>173</v>
      </c>
      <c r="N27" s="30" t="s">
        <v>166</v>
      </c>
      <c r="O27" s="30" t="s">
        <v>166</v>
      </c>
      <c r="P27" s="30">
        <v>29</v>
      </c>
      <c r="Q27" s="30" t="s">
        <v>166</v>
      </c>
      <c r="R27" s="31" t="s">
        <v>131</v>
      </c>
      <c r="S27" s="31">
        <v>140</v>
      </c>
      <c r="T27" s="31">
        <v>9.43</v>
      </c>
      <c r="U27" s="30"/>
      <c r="V27" s="31">
        <v>2.84</v>
      </c>
    </row>
    <row r="28" spans="1:22" x14ac:dyDescent="0.25">
      <c r="A28" s="6" t="s">
        <v>511</v>
      </c>
      <c r="B28" s="30">
        <v>41</v>
      </c>
      <c r="C28" s="31">
        <v>189</v>
      </c>
      <c r="D28" s="30">
        <v>0.01</v>
      </c>
      <c r="E28" s="30">
        <v>12</v>
      </c>
      <c r="F28" s="30" t="s">
        <v>166</v>
      </c>
      <c r="G28" s="31">
        <v>6970</v>
      </c>
      <c r="H28" s="31" t="s">
        <v>130</v>
      </c>
      <c r="I28" s="31">
        <v>106</v>
      </c>
      <c r="J28" s="30" t="s">
        <v>177</v>
      </c>
      <c r="K28" s="30">
        <v>78</v>
      </c>
      <c r="L28" s="30" t="s">
        <v>168</v>
      </c>
      <c r="M28" s="30" t="s">
        <v>173</v>
      </c>
      <c r="N28" s="30" t="s">
        <v>166</v>
      </c>
      <c r="O28" s="30" t="s">
        <v>166</v>
      </c>
      <c r="P28" s="30">
        <v>25</v>
      </c>
      <c r="Q28" s="30" t="s">
        <v>166</v>
      </c>
      <c r="R28" s="31" t="s">
        <v>131</v>
      </c>
      <c r="S28" s="31">
        <v>144</v>
      </c>
      <c r="T28" s="31">
        <v>4.05</v>
      </c>
      <c r="U28" s="30"/>
      <c r="V28" s="31">
        <v>12.3</v>
      </c>
    </row>
    <row r="29" spans="1:22" x14ac:dyDescent="0.25">
      <c r="A29" s="6" t="s">
        <v>512</v>
      </c>
      <c r="B29" s="30">
        <v>121</v>
      </c>
      <c r="C29" s="31">
        <v>132</v>
      </c>
      <c r="D29" s="30">
        <v>0.01</v>
      </c>
      <c r="E29" s="30">
        <v>9</v>
      </c>
      <c r="F29" s="30" t="s">
        <v>166</v>
      </c>
      <c r="G29" s="31" t="s">
        <v>131</v>
      </c>
      <c r="H29" s="31" t="s">
        <v>130</v>
      </c>
      <c r="I29" s="31">
        <v>150</v>
      </c>
      <c r="J29" s="30" t="s">
        <v>177</v>
      </c>
      <c r="K29" s="30">
        <v>113</v>
      </c>
      <c r="L29" s="30" t="s">
        <v>168</v>
      </c>
      <c r="M29" s="30" t="s">
        <v>173</v>
      </c>
      <c r="N29" s="30" t="s">
        <v>166</v>
      </c>
      <c r="O29" s="30" t="s">
        <v>166</v>
      </c>
      <c r="P29" s="30">
        <v>21</v>
      </c>
      <c r="Q29" s="30" t="s">
        <v>166</v>
      </c>
      <c r="R29" s="31" t="s">
        <v>131</v>
      </c>
      <c r="S29" s="31">
        <v>120</v>
      </c>
      <c r="T29" s="31">
        <v>2.79</v>
      </c>
      <c r="U29" s="31">
        <v>1.0900000000000001</v>
      </c>
      <c r="V29" s="31">
        <v>12.45</v>
      </c>
    </row>
    <row r="30" spans="1:22" x14ac:dyDescent="0.25">
      <c r="A30" s="6" t="s">
        <v>513</v>
      </c>
      <c r="B30" s="30">
        <v>107</v>
      </c>
      <c r="C30" s="31">
        <v>99</v>
      </c>
      <c r="D30" s="30">
        <v>0.01</v>
      </c>
      <c r="E30" s="30">
        <v>6</v>
      </c>
      <c r="F30" s="30">
        <v>10</v>
      </c>
      <c r="G30" s="31" t="s">
        <v>131</v>
      </c>
      <c r="H30" s="31" t="s">
        <v>130</v>
      </c>
      <c r="I30" s="31">
        <v>179</v>
      </c>
      <c r="J30" s="30" t="s">
        <v>177</v>
      </c>
      <c r="K30" s="30">
        <v>164</v>
      </c>
      <c r="L30" s="30" t="s">
        <v>168</v>
      </c>
      <c r="M30" s="30" t="s">
        <v>173</v>
      </c>
      <c r="N30" s="30" t="s">
        <v>166</v>
      </c>
      <c r="O30" s="30" t="s">
        <v>166</v>
      </c>
      <c r="P30" s="30">
        <v>25</v>
      </c>
      <c r="Q30" s="30" t="s">
        <v>166</v>
      </c>
      <c r="R30" s="31" t="s">
        <v>131</v>
      </c>
      <c r="S30" s="31">
        <v>111</v>
      </c>
      <c r="T30" s="31">
        <v>1.585</v>
      </c>
      <c r="U30" s="31">
        <v>1.355</v>
      </c>
      <c r="V30" s="31">
        <v>16.5</v>
      </c>
    </row>
    <row r="31" spans="1:22" x14ac:dyDescent="0.25">
      <c r="A31" s="6" t="s">
        <v>514</v>
      </c>
      <c r="B31" s="30">
        <v>306</v>
      </c>
      <c r="C31" s="31">
        <v>189</v>
      </c>
      <c r="D31" s="30">
        <v>0.01</v>
      </c>
      <c r="E31" s="30">
        <v>12</v>
      </c>
      <c r="F31" s="30">
        <v>10</v>
      </c>
      <c r="G31" s="31" t="s">
        <v>131</v>
      </c>
      <c r="H31" s="31" t="s">
        <v>130</v>
      </c>
      <c r="I31" s="31">
        <v>59</v>
      </c>
      <c r="J31" s="30" t="s">
        <v>177</v>
      </c>
      <c r="K31" s="30">
        <v>118</v>
      </c>
      <c r="L31" s="30" t="s">
        <v>168</v>
      </c>
      <c r="M31" s="30" t="s">
        <v>173</v>
      </c>
      <c r="N31" s="30" t="s">
        <v>166</v>
      </c>
      <c r="O31" s="30" t="s">
        <v>166</v>
      </c>
      <c r="P31" s="30">
        <v>26</v>
      </c>
      <c r="Q31" s="30" t="s">
        <v>166</v>
      </c>
      <c r="R31" s="31" t="s">
        <v>131</v>
      </c>
      <c r="S31" s="31">
        <v>109</v>
      </c>
      <c r="T31" s="31">
        <v>1.585</v>
      </c>
      <c r="U31" s="31">
        <v>2.09</v>
      </c>
      <c r="V31" s="31">
        <v>19.100000000000001</v>
      </c>
    </row>
    <row r="32" spans="1:22" x14ac:dyDescent="0.25">
      <c r="A32" s="6" t="s">
        <v>515</v>
      </c>
      <c r="B32" s="30">
        <v>59</v>
      </c>
      <c r="C32" s="31">
        <v>320</v>
      </c>
      <c r="D32" s="30">
        <v>0.01</v>
      </c>
      <c r="E32" s="30">
        <v>39</v>
      </c>
      <c r="F32" s="30">
        <v>20</v>
      </c>
      <c r="G32" s="31">
        <v>5130</v>
      </c>
      <c r="H32" s="31" t="s">
        <v>130</v>
      </c>
      <c r="I32" s="31">
        <v>77</v>
      </c>
      <c r="J32" s="30" t="s">
        <v>177</v>
      </c>
      <c r="K32" s="30">
        <v>48</v>
      </c>
      <c r="L32" s="30" t="s">
        <v>168</v>
      </c>
      <c r="M32" s="30" t="s">
        <v>173</v>
      </c>
      <c r="N32" s="30" t="s">
        <v>166</v>
      </c>
      <c r="O32" s="30" t="s">
        <v>166</v>
      </c>
      <c r="P32" s="30">
        <v>26</v>
      </c>
      <c r="Q32" s="30" t="s">
        <v>166</v>
      </c>
      <c r="R32" s="31" t="s">
        <v>131</v>
      </c>
      <c r="S32" s="31">
        <v>147</v>
      </c>
      <c r="T32" s="31">
        <v>7.55</v>
      </c>
      <c r="U32" s="30"/>
      <c r="V32" s="31">
        <v>7.48</v>
      </c>
    </row>
    <row r="33" spans="1:22" x14ac:dyDescent="0.25">
      <c r="A33" s="6" t="s">
        <v>516</v>
      </c>
      <c r="B33" s="30">
        <v>759</v>
      </c>
      <c r="C33" s="31">
        <v>62</v>
      </c>
      <c r="D33" s="30">
        <v>0.78</v>
      </c>
      <c r="E33" s="30">
        <v>3</v>
      </c>
      <c r="F33" s="30">
        <v>100</v>
      </c>
      <c r="G33" s="31">
        <v>452</v>
      </c>
      <c r="H33" s="30">
        <v>3.79</v>
      </c>
      <c r="I33" s="31">
        <v>27</v>
      </c>
      <c r="J33" s="30">
        <v>3</v>
      </c>
      <c r="K33" s="30">
        <v>232</v>
      </c>
      <c r="L33" s="30" t="s">
        <v>168</v>
      </c>
      <c r="M33" s="30">
        <v>0.04</v>
      </c>
      <c r="N33" s="30" t="s">
        <v>166</v>
      </c>
      <c r="O33" s="30" t="s">
        <v>166</v>
      </c>
      <c r="P33" s="30">
        <v>14</v>
      </c>
      <c r="Q33" s="30" t="s">
        <v>166</v>
      </c>
      <c r="R33" s="31">
        <v>2460</v>
      </c>
      <c r="S33" s="30"/>
      <c r="T33" s="30"/>
      <c r="U33" s="30"/>
      <c r="V33" s="30"/>
    </row>
    <row r="34" spans="1:22" x14ac:dyDescent="0.25">
      <c r="A34" s="6" t="s">
        <v>517</v>
      </c>
      <c r="B34" s="30">
        <v>91</v>
      </c>
      <c r="C34" s="31">
        <v>361</v>
      </c>
      <c r="D34" s="30">
        <v>0.08</v>
      </c>
      <c r="E34" s="30">
        <v>11</v>
      </c>
      <c r="F34" s="30">
        <v>20</v>
      </c>
      <c r="G34" s="31">
        <v>3760</v>
      </c>
      <c r="H34" s="31" t="s">
        <v>130</v>
      </c>
      <c r="I34" s="31">
        <v>134</v>
      </c>
      <c r="J34" s="30" t="s">
        <v>177</v>
      </c>
      <c r="K34" s="30">
        <v>190</v>
      </c>
      <c r="L34" s="30" t="s">
        <v>168</v>
      </c>
      <c r="M34" s="30">
        <v>0.01</v>
      </c>
      <c r="N34" s="30" t="s">
        <v>166</v>
      </c>
      <c r="O34" s="30" t="s">
        <v>166</v>
      </c>
      <c r="P34" s="30">
        <v>18</v>
      </c>
      <c r="Q34" s="30" t="s">
        <v>166</v>
      </c>
      <c r="R34" s="31" t="s">
        <v>131</v>
      </c>
      <c r="S34" s="31">
        <v>140</v>
      </c>
      <c r="T34" s="31">
        <v>6.94</v>
      </c>
      <c r="U34" s="30"/>
      <c r="V34" s="31">
        <v>4.08</v>
      </c>
    </row>
    <row r="35" spans="1:22" x14ac:dyDescent="0.25">
      <c r="A35" s="6" t="s">
        <v>518</v>
      </c>
      <c r="B35" s="30">
        <v>561</v>
      </c>
      <c r="C35" s="31">
        <v>360</v>
      </c>
      <c r="D35" s="30">
        <v>0.16</v>
      </c>
      <c r="E35" s="30">
        <v>16</v>
      </c>
      <c r="F35" s="30">
        <v>20</v>
      </c>
      <c r="G35" s="31" t="s">
        <v>131</v>
      </c>
      <c r="H35" s="31" t="s">
        <v>130</v>
      </c>
      <c r="I35" s="31">
        <v>75</v>
      </c>
      <c r="J35" s="30" t="s">
        <v>177</v>
      </c>
      <c r="K35" s="30">
        <v>124</v>
      </c>
      <c r="L35" s="30" t="s">
        <v>168</v>
      </c>
      <c r="M35" s="30">
        <v>0.01</v>
      </c>
      <c r="N35" s="30" t="s">
        <v>166</v>
      </c>
      <c r="O35" s="30" t="s">
        <v>166</v>
      </c>
      <c r="P35" s="30">
        <v>24</v>
      </c>
      <c r="Q35" s="30" t="s">
        <v>166</v>
      </c>
      <c r="R35" s="31" t="s">
        <v>131</v>
      </c>
      <c r="S35" s="31">
        <v>122</v>
      </c>
      <c r="T35" s="31">
        <v>1.8</v>
      </c>
      <c r="U35" s="31">
        <v>3.32</v>
      </c>
      <c r="V35" s="31">
        <v>17.899999999999999</v>
      </c>
    </row>
    <row r="36" spans="1:22" x14ac:dyDescent="0.25">
      <c r="A36" s="6" t="s">
        <v>519</v>
      </c>
      <c r="B36" s="30">
        <v>600</v>
      </c>
      <c r="C36" s="31">
        <v>307</v>
      </c>
      <c r="D36" s="30">
        <v>0.88</v>
      </c>
      <c r="E36" s="30">
        <v>25</v>
      </c>
      <c r="F36" s="30">
        <v>40</v>
      </c>
      <c r="G36" s="31" t="s">
        <v>131</v>
      </c>
      <c r="H36" s="31" t="s">
        <v>130</v>
      </c>
      <c r="I36" s="31">
        <v>42</v>
      </c>
      <c r="J36" s="30">
        <v>1</v>
      </c>
      <c r="K36" s="30">
        <v>205</v>
      </c>
      <c r="L36" s="30" t="s">
        <v>168</v>
      </c>
      <c r="M36" s="30">
        <v>0.02</v>
      </c>
      <c r="N36" s="30" t="s">
        <v>166</v>
      </c>
      <c r="O36" s="30" t="s">
        <v>166</v>
      </c>
      <c r="P36" s="30">
        <v>43</v>
      </c>
      <c r="Q36" s="30" t="s">
        <v>166</v>
      </c>
      <c r="R36" s="31" t="s">
        <v>131</v>
      </c>
      <c r="S36" s="31">
        <v>102</v>
      </c>
      <c r="T36" s="31">
        <v>1.35</v>
      </c>
      <c r="U36" s="31">
        <v>1.7549999999999999</v>
      </c>
      <c r="V36" s="31">
        <v>13.15</v>
      </c>
    </row>
    <row r="37" spans="1:22" x14ac:dyDescent="0.25">
      <c r="A37" s="6" t="s">
        <v>520</v>
      </c>
      <c r="B37" s="30">
        <v>794</v>
      </c>
      <c r="C37" s="31">
        <v>352</v>
      </c>
      <c r="D37" s="30">
        <v>0.23</v>
      </c>
      <c r="E37" s="30">
        <v>22</v>
      </c>
      <c r="F37" s="30">
        <v>30</v>
      </c>
      <c r="G37" s="31" t="s">
        <v>131</v>
      </c>
      <c r="H37" s="31" t="s">
        <v>130</v>
      </c>
      <c r="I37" s="31">
        <v>63</v>
      </c>
      <c r="J37" s="30" t="s">
        <v>177</v>
      </c>
      <c r="K37" s="30">
        <v>189</v>
      </c>
      <c r="L37" s="30" t="s">
        <v>168</v>
      </c>
      <c r="M37" s="30">
        <v>0.01</v>
      </c>
      <c r="N37" s="30" t="s">
        <v>166</v>
      </c>
      <c r="O37" s="30" t="s">
        <v>166</v>
      </c>
      <c r="P37" s="30">
        <v>52</v>
      </c>
      <c r="Q37" s="30" t="s">
        <v>166</v>
      </c>
      <c r="R37" s="31" t="s">
        <v>131</v>
      </c>
      <c r="S37" s="30"/>
      <c r="T37" s="30"/>
      <c r="U37" s="31">
        <v>1.47</v>
      </c>
      <c r="V37" s="31">
        <v>18.350000000000001</v>
      </c>
    </row>
    <row r="38" spans="1:22" x14ac:dyDescent="0.25">
      <c r="A38" s="6" t="s">
        <v>521</v>
      </c>
      <c r="B38" s="30">
        <v>313</v>
      </c>
      <c r="C38" s="31">
        <v>306</v>
      </c>
      <c r="D38" s="30">
        <v>2.39</v>
      </c>
      <c r="E38" s="30">
        <v>16</v>
      </c>
      <c r="F38" s="30">
        <v>90</v>
      </c>
      <c r="G38" s="31" t="s">
        <v>131</v>
      </c>
      <c r="H38" s="31" t="s">
        <v>130</v>
      </c>
      <c r="I38" s="31">
        <v>26</v>
      </c>
      <c r="J38" s="30">
        <v>1</v>
      </c>
      <c r="K38" s="30">
        <v>254</v>
      </c>
      <c r="L38" s="30" t="s">
        <v>168</v>
      </c>
      <c r="M38" s="30">
        <v>0.02</v>
      </c>
      <c r="N38" s="30" t="s">
        <v>166</v>
      </c>
      <c r="O38" s="30" t="s">
        <v>166</v>
      </c>
      <c r="P38" s="30">
        <v>20</v>
      </c>
      <c r="Q38" s="30" t="s">
        <v>166</v>
      </c>
      <c r="R38" s="31" t="s">
        <v>131</v>
      </c>
      <c r="S38" s="30"/>
      <c r="T38" s="31">
        <v>3.33</v>
      </c>
      <c r="U38" s="31">
        <v>1.1100000000000001</v>
      </c>
      <c r="V38" s="31">
        <v>11.6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2CBE2-A86A-430D-8582-814052FFF19C}">
  <dimension ref="A1:AO17"/>
  <sheetViews>
    <sheetView zoomScale="75" zoomScaleNormal="75" workbookViewId="0">
      <selection activeCell="AD11" sqref="AD11:AD17"/>
    </sheetView>
  </sheetViews>
  <sheetFormatPr defaultRowHeight="15" x14ac:dyDescent="0.25"/>
  <sheetData>
    <row r="1" spans="1:41" x14ac:dyDescent="0.25">
      <c r="A1" t="s">
        <v>539</v>
      </c>
    </row>
    <row r="2" spans="1:41" x14ac:dyDescent="0.25">
      <c r="A2" t="s">
        <v>156</v>
      </c>
    </row>
    <row r="3" spans="1:41" x14ac:dyDescent="0.25">
      <c r="A3" t="s">
        <v>540</v>
      </c>
    </row>
    <row r="4" spans="1:41" x14ac:dyDescent="0.25">
      <c r="A4" t="s">
        <v>541</v>
      </c>
    </row>
    <row r="5" spans="1:41" x14ac:dyDescent="0.25">
      <c r="A5" t="s">
        <v>542</v>
      </c>
    </row>
    <row r="6" spans="1:41" x14ac:dyDescent="0.25">
      <c r="A6" t="s">
        <v>160</v>
      </c>
    </row>
    <row r="7" spans="1:41" x14ac:dyDescent="0.25">
      <c r="A7" t="s">
        <v>543</v>
      </c>
    </row>
    <row r="8" spans="1:41" x14ac:dyDescent="0.25">
      <c r="B8" t="s">
        <v>163</v>
      </c>
      <c r="C8" t="s">
        <v>67</v>
      </c>
      <c r="D8" t="s">
        <v>68</v>
      </c>
      <c r="E8" t="s">
        <v>489</v>
      </c>
      <c r="F8" t="s">
        <v>62</v>
      </c>
      <c r="G8" t="s">
        <v>162</v>
      </c>
      <c r="H8" t="s">
        <v>162</v>
      </c>
      <c r="I8" t="s">
        <v>162</v>
      </c>
      <c r="J8" t="s">
        <v>162</v>
      </c>
      <c r="K8" t="s">
        <v>162</v>
      </c>
      <c r="L8" t="s">
        <v>162</v>
      </c>
      <c r="M8" t="s">
        <v>162</v>
      </c>
      <c r="N8" t="s">
        <v>162</v>
      </c>
      <c r="O8" t="s">
        <v>162</v>
      </c>
      <c r="P8" t="s">
        <v>162</v>
      </c>
      <c r="Q8" t="s">
        <v>162</v>
      </c>
      <c r="R8" t="s">
        <v>162</v>
      </c>
      <c r="S8" t="s">
        <v>162</v>
      </c>
      <c r="T8" t="s">
        <v>162</v>
      </c>
      <c r="U8" t="s">
        <v>162</v>
      </c>
      <c r="V8" t="s">
        <v>162</v>
      </c>
      <c r="W8" t="s">
        <v>162</v>
      </c>
      <c r="X8" t="s">
        <v>162</v>
      </c>
      <c r="Y8" t="s">
        <v>162</v>
      </c>
      <c r="Z8" t="s">
        <v>162</v>
      </c>
      <c r="AA8" t="s">
        <v>162</v>
      </c>
      <c r="AB8" t="s">
        <v>162</v>
      </c>
      <c r="AC8" t="s">
        <v>162</v>
      </c>
      <c r="AD8" t="s">
        <v>162</v>
      </c>
      <c r="AE8" t="s">
        <v>162</v>
      </c>
      <c r="AF8" t="s">
        <v>162</v>
      </c>
      <c r="AG8" t="s">
        <v>162</v>
      </c>
      <c r="AH8" t="s">
        <v>162</v>
      </c>
      <c r="AI8" t="s">
        <v>162</v>
      </c>
      <c r="AJ8" t="s">
        <v>162</v>
      </c>
      <c r="AK8" t="s">
        <v>162</v>
      </c>
      <c r="AL8" t="s">
        <v>162</v>
      </c>
      <c r="AM8" t="s">
        <v>162</v>
      </c>
      <c r="AN8" t="s">
        <v>162</v>
      </c>
      <c r="AO8" t="s">
        <v>66</v>
      </c>
    </row>
    <row r="9" spans="1:41" x14ac:dyDescent="0.25">
      <c r="A9" t="s">
        <v>69</v>
      </c>
      <c r="B9" t="s">
        <v>89</v>
      </c>
      <c r="C9" t="s">
        <v>105</v>
      </c>
      <c r="D9" t="s">
        <v>123</v>
      </c>
      <c r="E9" t="s">
        <v>70</v>
      </c>
      <c r="F9" t="s">
        <v>70</v>
      </c>
      <c r="G9" t="s">
        <v>77</v>
      </c>
      <c r="H9" t="s">
        <v>78</v>
      </c>
      <c r="I9" t="s">
        <v>79</v>
      </c>
      <c r="J9" t="s">
        <v>80</v>
      </c>
      <c r="K9" t="s">
        <v>81</v>
      </c>
      <c r="L9" t="s">
        <v>82</v>
      </c>
      <c r="M9" t="s">
        <v>83</v>
      </c>
      <c r="N9" t="s">
        <v>84</v>
      </c>
      <c r="O9" t="s">
        <v>86</v>
      </c>
      <c r="P9" t="s">
        <v>87</v>
      </c>
      <c r="Q9" t="s">
        <v>89</v>
      </c>
      <c r="R9" t="s">
        <v>90</v>
      </c>
      <c r="S9" t="s">
        <v>91</v>
      </c>
      <c r="T9" t="s">
        <v>95</v>
      </c>
      <c r="U9" t="s">
        <v>96</v>
      </c>
      <c r="V9" t="s">
        <v>97</v>
      </c>
      <c r="W9" t="s">
        <v>98</v>
      </c>
      <c r="X9" t="s">
        <v>99</v>
      </c>
      <c r="Y9" t="s">
        <v>100</v>
      </c>
      <c r="Z9" t="s">
        <v>101</v>
      </c>
      <c r="AA9" t="s">
        <v>103</v>
      </c>
      <c r="AB9" t="s">
        <v>104</v>
      </c>
      <c r="AC9" t="s">
        <v>105</v>
      </c>
      <c r="AD9" t="s">
        <v>108</v>
      </c>
      <c r="AE9" t="s">
        <v>109</v>
      </c>
      <c r="AF9" t="s">
        <v>110</v>
      </c>
      <c r="AG9" t="s">
        <v>113</v>
      </c>
      <c r="AH9" t="s">
        <v>116</v>
      </c>
      <c r="AI9" t="s">
        <v>117</v>
      </c>
      <c r="AJ9" t="s">
        <v>118</v>
      </c>
      <c r="AK9" t="s">
        <v>119</v>
      </c>
      <c r="AL9" t="s">
        <v>120</v>
      </c>
      <c r="AM9" t="s">
        <v>121</v>
      </c>
      <c r="AN9" t="s">
        <v>123</v>
      </c>
      <c r="AO9" t="s">
        <v>77</v>
      </c>
    </row>
    <row r="10" spans="1:41" x14ac:dyDescent="0.25">
      <c r="A10" t="s">
        <v>125</v>
      </c>
      <c r="B10" t="s">
        <v>128</v>
      </c>
      <c r="C10" t="s">
        <v>128</v>
      </c>
      <c r="D10" t="s">
        <v>128</v>
      </c>
      <c r="E10" t="s">
        <v>126</v>
      </c>
      <c r="F10" t="s">
        <v>126</v>
      </c>
      <c r="G10" t="s">
        <v>126</v>
      </c>
      <c r="H10" t="s">
        <v>128</v>
      </c>
      <c r="I10" t="s">
        <v>126</v>
      </c>
      <c r="J10" t="s">
        <v>126</v>
      </c>
      <c r="K10" t="s">
        <v>126</v>
      </c>
      <c r="L10" t="s">
        <v>126</v>
      </c>
      <c r="M10" t="s">
        <v>128</v>
      </c>
      <c r="N10" t="s">
        <v>126</v>
      </c>
      <c r="O10" t="s">
        <v>126</v>
      </c>
      <c r="P10" t="s">
        <v>126</v>
      </c>
      <c r="Q10" t="s">
        <v>126</v>
      </c>
      <c r="R10" t="s">
        <v>128</v>
      </c>
      <c r="S10" t="s">
        <v>126</v>
      </c>
      <c r="T10" t="s">
        <v>128</v>
      </c>
      <c r="U10" t="s">
        <v>126</v>
      </c>
      <c r="V10" t="s">
        <v>126</v>
      </c>
      <c r="W10" t="s">
        <v>128</v>
      </c>
      <c r="X10" t="s">
        <v>126</v>
      </c>
      <c r="Y10" t="s">
        <v>126</v>
      </c>
      <c r="Z10" t="s">
        <v>128</v>
      </c>
      <c r="AA10" t="s">
        <v>126</v>
      </c>
      <c r="AB10" t="s">
        <v>126</v>
      </c>
      <c r="AC10" t="s">
        <v>126</v>
      </c>
      <c r="AD10" t="s">
        <v>128</v>
      </c>
      <c r="AE10" t="s">
        <v>126</v>
      </c>
      <c r="AF10" t="s">
        <v>126</v>
      </c>
      <c r="AG10" t="s">
        <v>126</v>
      </c>
      <c r="AH10" t="s">
        <v>126</v>
      </c>
      <c r="AI10" t="s">
        <v>128</v>
      </c>
      <c r="AJ10" t="s">
        <v>126</v>
      </c>
      <c r="AK10" t="s">
        <v>126</v>
      </c>
      <c r="AL10" t="s">
        <v>126</v>
      </c>
      <c r="AM10" t="s">
        <v>126</v>
      </c>
      <c r="AN10" t="s">
        <v>126</v>
      </c>
      <c r="AO10" t="s">
        <v>126</v>
      </c>
    </row>
    <row r="11" spans="1:41" x14ac:dyDescent="0.25">
      <c r="A11" t="s">
        <v>531</v>
      </c>
      <c r="B11">
        <v>12.15</v>
      </c>
      <c r="C11">
        <v>0.20300000000000001</v>
      </c>
      <c r="D11">
        <v>1.4650000000000001</v>
      </c>
      <c r="E11">
        <v>1.62</v>
      </c>
      <c r="F11">
        <v>4.8899999999999997</v>
      </c>
      <c r="G11" t="s">
        <v>181</v>
      </c>
      <c r="H11">
        <v>0.28999999999999998</v>
      </c>
      <c r="I11">
        <v>1100</v>
      </c>
      <c r="J11">
        <v>170</v>
      </c>
      <c r="K11" t="s">
        <v>165</v>
      </c>
      <c r="L11">
        <v>57</v>
      </c>
      <c r="M11">
        <v>0.22</v>
      </c>
      <c r="N11">
        <v>76</v>
      </c>
      <c r="O11">
        <v>4</v>
      </c>
      <c r="P11">
        <v>6</v>
      </c>
      <c r="Q11" t="s">
        <v>131</v>
      </c>
      <c r="R11">
        <v>31.9</v>
      </c>
      <c r="S11" t="s">
        <v>166</v>
      </c>
      <c r="T11">
        <v>0.03</v>
      </c>
      <c r="U11" t="s">
        <v>166</v>
      </c>
      <c r="V11" t="s">
        <v>166</v>
      </c>
      <c r="W11">
        <v>0.02</v>
      </c>
      <c r="X11">
        <v>39</v>
      </c>
      <c r="Y11">
        <v>473</v>
      </c>
      <c r="Z11" t="s">
        <v>173</v>
      </c>
      <c r="AA11">
        <v>14</v>
      </c>
      <c r="AB11">
        <v>10</v>
      </c>
      <c r="AC11">
        <v>2030</v>
      </c>
      <c r="AD11" t="s">
        <v>130</v>
      </c>
      <c r="AE11">
        <v>115</v>
      </c>
      <c r="AF11">
        <v>1</v>
      </c>
      <c r="AG11">
        <v>26</v>
      </c>
      <c r="AH11" t="s">
        <v>168</v>
      </c>
      <c r="AI11" t="s">
        <v>173</v>
      </c>
      <c r="AJ11" t="s">
        <v>166</v>
      </c>
      <c r="AK11" t="s">
        <v>166</v>
      </c>
      <c r="AL11">
        <v>5</v>
      </c>
      <c r="AM11">
        <v>40</v>
      </c>
      <c r="AN11" t="s">
        <v>131</v>
      </c>
      <c r="AO11">
        <v>150</v>
      </c>
    </row>
    <row r="12" spans="1:41" x14ac:dyDescent="0.25">
      <c r="A12" t="s">
        <v>532</v>
      </c>
      <c r="B12">
        <v>14</v>
      </c>
      <c r="C12">
        <v>0.186</v>
      </c>
      <c r="D12">
        <v>1.78</v>
      </c>
      <c r="E12">
        <v>2.0099999999999998</v>
      </c>
      <c r="F12">
        <v>6.08</v>
      </c>
      <c r="G12" t="s">
        <v>181</v>
      </c>
      <c r="H12">
        <v>0.23</v>
      </c>
      <c r="I12">
        <v>1050</v>
      </c>
      <c r="J12">
        <v>200</v>
      </c>
      <c r="K12" t="s">
        <v>165</v>
      </c>
      <c r="L12">
        <v>61</v>
      </c>
      <c r="M12">
        <v>0.23</v>
      </c>
      <c r="N12">
        <v>94.6</v>
      </c>
      <c r="O12">
        <v>4</v>
      </c>
      <c r="P12">
        <v>5</v>
      </c>
      <c r="Q12" t="s">
        <v>131</v>
      </c>
      <c r="R12">
        <v>29</v>
      </c>
      <c r="S12" t="s">
        <v>166</v>
      </c>
      <c r="T12">
        <v>0.02</v>
      </c>
      <c r="U12" t="s">
        <v>166</v>
      </c>
      <c r="V12" t="s">
        <v>166</v>
      </c>
      <c r="W12">
        <v>0.01</v>
      </c>
      <c r="X12">
        <v>33</v>
      </c>
      <c r="Y12">
        <v>442</v>
      </c>
      <c r="Z12" t="s">
        <v>173</v>
      </c>
      <c r="AA12">
        <v>11</v>
      </c>
      <c r="AB12">
        <v>10</v>
      </c>
      <c r="AC12">
        <v>1760</v>
      </c>
      <c r="AD12" t="s">
        <v>130</v>
      </c>
      <c r="AE12">
        <v>166</v>
      </c>
      <c r="AF12">
        <v>1</v>
      </c>
      <c r="AG12">
        <v>29</v>
      </c>
      <c r="AH12" t="s">
        <v>168</v>
      </c>
      <c r="AI12" t="s">
        <v>173</v>
      </c>
      <c r="AJ12" t="s">
        <v>166</v>
      </c>
      <c r="AK12" t="s">
        <v>166</v>
      </c>
      <c r="AL12">
        <v>5</v>
      </c>
      <c r="AM12">
        <v>50</v>
      </c>
      <c r="AN12" t="s">
        <v>131</v>
      </c>
      <c r="AO12">
        <v>147</v>
      </c>
    </row>
    <row r="13" spans="1:41" x14ac:dyDescent="0.25">
      <c r="A13" t="s">
        <v>533</v>
      </c>
      <c r="B13">
        <v>3.26</v>
      </c>
      <c r="C13">
        <v>0.98599999999999999</v>
      </c>
      <c r="D13">
        <v>12.65</v>
      </c>
      <c r="E13">
        <v>3.27</v>
      </c>
      <c r="F13">
        <v>5.99</v>
      </c>
      <c r="G13" t="s">
        <v>181</v>
      </c>
      <c r="H13">
        <v>0.52</v>
      </c>
      <c r="I13">
        <v>179</v>
      </c>
      <c r="J13">
        <v>130</v>
      </c>
      <c r="K13" t="s">
        <v>165</v>
      </c>
      <c r="L13">
        <v>47</v>
      </c>
      <c r="M13">
        <v>9.18</v>
      </c>
      <c r="N13">
        <v>643</v>
      </c>
      <c r="O13" t="s">
        <v>177</v>
      </c>
      <c r="P13">
        <v>4</v>
      </c>
      <c r="Q13" t="s">
        <v>131</v>
      </c>
      <c r="R13">
        <v>10.7</v>
      </c>
      <c r="S13">
        <v>20</v>
      </c>
      <c r="T13">
        <v>0.16</v>
      </c>
      <c r="U13" t="s">
        <v>166</v>
      </c>
      <c r="V13" t="s">
        <v>166</v>
      </c>
      <c r="W13">
        <v>0.09</v>
      </c>
      <c r="X13">
        <v>350</v>
      </c>
      <c r="Y13">
        <v>339</v>
      </c>
      <c r="Z13">
        <v>0.1</v>
      </c>
      <c r="AA13">
        <v>15</v>
      </c>
      <c r="AB13">
        <v>10</v>
      </c>
      <c r="AC13">
        <v>9110</v>
      </c>
      <c r="AD13" t="s">
        <v>130</v>
      </c>
      <c r="AE13">
        <v>76</v>
      </c>
      <c r="AF13" t="s">
        <v>177</v>
      </c>
      <c r="AG13">
        <v>99</v>
      </c>
      <c r="AH13" t="s">
        <v>168</v>
      </c>
      <c r="AI13" t="s">
        <v>173</v>
      </c>
      <c r="AJ13" t="s">
        <v>166</v>
      </c>
      <c r="AK13" t="s">
        <v>166</v>
      </c>
      <c r="AL13">
        <v>28</v>
      </c>
      <c r="AM13" t="s">
        <v>166</v>
      </c>
      <c r="AN13" t="s">
        <v>131</v>
      </c>
      <c r="AO13">
        <v>100</v>
      </c>
    </row>
    <row r="14" spans="1:41" x14ac:dyDescent="0.25">
      <c r="A14" t="s">
        <v>534</v>
      </c>
      <c r="B14">
        <v>8.76</v>
      </c>
      <c r="C14">
        <v>0.36299999999999999</v>
      </c>
      <c r="D14">
        <v>3.33</v>
      </c>
      <c r="E14">
        <v>1.23</v>
      </c>
      <c r="F14">
        <v>4.2699999999999996</v>
      </c>
      <c r="G14" t="s">
        <v>181</v>
      </c>
      <c r="H14">
        <v>0.59</v>
      </c>
      <c r="I14">
        <v>439</v>
      </c>
      <c r="J14">
        <v>350</v>
      </c>
      <c r="K14" t="s">
        <v>165</v>
      </c>
      <c r="L14">
        <v>74</v>
      </c>
      <c r="M14">
        <v>0.08</v>
      </c>
      <c r="N14">
        <v>176.5</v>
      </c>
      <c r="O14">
        <v>7</v>
      </c>
      <c r="P14">
        <v>6</v>
      </c>
      <c r="Q14" t="s">
        <v>131</v>
      </c>
      <c r="R14">
        <v>27.8</v>
      </c>
      <c r="S14">
        <v>10</v>
      </c>
      <c r="T14">
        <v>0.17</v>
      </c>
      <c r="U14" t="s">
        <v>166</v>
      </c>
      <c r="V14" t="s">
        <v>166</v>
      </c>
      <c r="W14">
        <v>0.05</v>
      </c>
      <c r="X14">
        <v>31</v>
      </c>
      <c r="Y14">
        <v>421</v>
      </c>
      <c r="Z14">
        <v>0.01</v>
      </c>
      <c r="AA14">
        <v>14</v>
      </c>
      <c r="AB14">
        <v>20</v>
      </c>
      <c r="AC14">
        <v>4020</v>
      </c>
      <c r="AD14" t="s">
        <v>130</v>
      </c>
      <c r="AE14">
        <v>36</v>
      </c>
      <c r="AF14">
        <v>1</v>
      </c>
      <c r="AG14">
        <v>36</v>
      </c>
      <c r="AH14" t="s">
        <v>168</v>
      </c>
      <c r="AI14" t="s">
        <v>173</v>
      </c>
      <c r="AJ14" t="s">
        <v>166</v>
      </c>
      <c r="AK14" t="s">
        <v>166</v>
      </c>
      <c r="AL14">
        <v>21</v>
      </c>
      <c r="AM14" t="s">
        <v>166</v>
      </c>
      <c r="AN14" t="s">
        <v>131</v>
      </c>
      <c r="AO14">
        <v>131</v>
      </c>
    </row>
    <row r="15" spans="1:41" x14ac:dyDescent="0.25">
      <c r="A15" t="s">
        <v>535</v>
      </c>
      <c r="B15">
        <v>6.73</v>
      </c>
      <c r="C15">
        <v>0.20799999999999999</v>
      </c>
      <c r="D15">
        <v>3.24</v>
      </c>
      <c r="E15">
        <v>2.27</v>
      </c>
      <c r="F15">
        <v>4.33</v>
      </c>
      <c r="G15">
        <v>96.8</v>
      </c>
      <c r="H15">
        <v>0.63</v>
      </c>
      <c r="I15">
        <v>409</v>
      </c>
      <c r="J15">
        <v>50</v>
      </c>
      <c r="K15" t="s">
        <v>165</v>
      </c>
      <c r="L15">
        <v>40</v>
      </c>
      <c r="M15">
        <v>0.7</v>
      </c>
      <c r="N15">
        <v>179</v>
      </c>
      <c r="O15">
        <v>5</v>
      </c>
      <c r="P15">
        <v>5</v>
      </c>
      <c r="Q15" t="s">
        <v>131</v>
      </c>
      <c r="R15">
        <v>25.1</v>
      </c>
      <c r="S15">
        <v>10</v>
      </c>
      <c r="T15">
        <v>0.14000000000000001</v>
      </c>
      <c r="U15" t="s">
        <v>166</v>
      </c>
      <c r="V15" t="s">
        <v>166</v>
      </c>
      <c r="W15">
        <v>0.28000000000000003</v>
      </c>
      <c r="X15">
        <v>201</v>
      </c>
      <c r="Y15">
        <v>391</v>
      </c>
      <c r="Z15">
        <v>0.01</v>
      </c>
      <c r="AA15">
        <v>20</v>
      </c>
      <c r="AB15">
        <v>10</v>
      </c>
      <c r="AC15">
        <v>3520</v>
      </c>
      <c r="AD15" t="s">
        <v>130</v>
      </c>
      <c r="AE15">
        <v>27</v>
      </c>
      <c r="AF15" t="s">
        <v>177</v>
      </c>
      <c r="AG15">
        <v>34</v>
      </c>
      <c r="AH15" t="s">
        <v>168</v>
      </c>
      <c r="AI15" t="s">
        <v>173</v>
      </c>
      <c r="AJ15" t="s">
        <v>166</v>
      </c>
      <c r="AK15" t="s">
        <v>166</v>
      </c>
      <c r="AL15">
        <v>23</v>
      </c>
      <c r="AM15" t="s">
        <v>166</v>
      </c>
      <c r="AN15" t="s">
        <v>131</v>
      </c>
      <c r="AO15">
        <v>94</v>
      </c>
    </row>
    <row r="16" spans="1:41" x14ac:dyDescent="0.25">
      <c r="A16" t="s">
        <v>536</v>
      </c>
      <c r="B16">
        <v>5.13</v>
      </c>
      <c r="C16">
        <v>0.182</v>
      </c>
      <c r="D16">
        <v>5.29</v>
      </c>
      <c r="E16">
        <v>2.29</v>
      </c>
      <c r="F16">
        <v>4.03</v>
      </c>
      <c r="G16">
        <v>98.7</v>
      </c>
      <c r="H16">
        <v>0.61</v>
      </c>
      <c r="I16">
        <v>498</v>
      </c>
      <c r="J16">
        <v>80</v>
      </c>
      <c r="K16" t="s">
        <v>165</v>
      </c>
      <c r="L16">
        <v>47</v>
      </c>
      <c r="M16">
        <v>2.46</v>
      </c>
      <c r="N16">
        <v>266</v>
      </c>
      <c r="O16">
        <v>4</v>
      </c>
      <c r="P16">
        <v>4</v>
      </c>
      <c r="Q16" t="s">
        <v>131</v>
      </c>
      <c r="R16">
        <v>23.1</v>
      </c>
      <c r="S16">
        <v>10</v>
      </c>
      <c r="T16">
        <v>0.1</v>
      </c>
      <c r="U16" t="s">
        <v>166</v>
      </c>
      <c r="V16" t="s">
        <v>166</v>
      </c>
      <c r="W16">
        <v>0.52</v>
      </c>
      <c r="X16">
        <v>429</v>
      </c>
      <c r="Y16">
        <v>413</v>
      </c>
      <c r="Z16">
        <v>0.01</v>
      </c>
      <c r="AA16">
        <v>26</v>
      </c>
      <c r="AB16">
        <v>40</v>
      </c>
      <c r="AC16">
        <v>2900</v>
      </c>
      <c r="AD16" t="s">
        <v>130</v>
      </c>
      <c r="AE16">
        <v>33</v>
      </c>
      <c r="AF16" t="s">
        <v>177</v>
      </c>
      <c r="AG16">
        <v>38</v>
      </c>
      <c r="AH16" t="s">
        <v>168</v>
      </c>
      <c r="AI16" t="s">
        <v>173</v>
      </c>
      <c r="AJ16" t="s">
        <v>166</v>
      </c>
      <c r="AK16" t="s">
        <v>166</v>
      </c>
      <c r="AL16">
        <v>25</v>
      </c>
      <c r="AM16" t="s">
        <v>166</v>
      </c>
      <c r="AN16" t="s">
        <v>131</v>
      </c>
      <c r="AO16">
        <v>96</v>
      </c>
    </row>
    <row r="17" spans="1:41" x14ac:dyDescent="0.25">
      <c r="A17" t="s">
        <v>537</v>
      </c>
      <c r="B17">
        <v>4.1500000000000004</v>
      </c>
      <c r="C17">
        <v>0.96099999999999997</v>
      </c>
      <c r="D17">
        <v>10.9</v>
      </c>
      <c r="E17">
        <v>1.26</v>
      </c>
      <c r="F17">
        <v>7.14</v>
      </c>
      <c r="G17" t="s">
        <v>181</v>
      </c>
      <c r="H17">
        <v>0.57999999999999996</v>
      </c>
      <c r="I17">
        <v>301</v>
      </c>
      <c r="J17">
        <v>320</v>
      </c>
      <c r="K17" t="s">
        <v>165</v>
      </c>
      <c r="L17">
        <v>76</v>
      </c>
      <c r="M17">
        <v>3.53</v>
      </c>
      <c r="N17">
        <v>533</v>
      </c>
      <c r="O17" t="s">
        <v>177</v>
      </c>
      <c r="P17">
        <v>5</v>
      </c>
      <c r="Q17" t="s">
        <v>131</v>
      </c>
      <c r="R17">
        <v>22.8</v>
      </c>
      <c r="S17">
        <v>10</v>
      </c>
      <c r="T17">
        <v>0.22</v>
      </c>
      <c r="U17" t="s">
        <v>166</v>
      </c>
      <c r="V17" t="s">
        <v>166</v>
      </c>
      <c r="W17">
        <v>7.0000000000000007E-2</v>
      </c>
      <c r="X17">
        <v>211</v>
      </c>
      <c r="Y17">
        <v>515</v>
      </c>
      <c r="Z17">
        <v>0.06</v>
      </c>
      <c r="AA17">
        <v>27</v>
      </c>
      <c r="AB17">
        <v>30</v>
      </c>
      <c r="AC17">
        <v>8960</v>
      </c>
      <c r="AD17" t="s">
        <v>130</v>
      </c>
      <c r="AE17">
        <v>41</v>
      </c>
      <c r="AF17" t="s">
        <v>177</v>
      </c>
      <c r="AG17">
        <v>45</v>
      </c>
      <c r="AH17" t="s">
        <v>168</v>
      </c>
      <c r="AI17" t="s">
        <v>173</v>
      </c>
      <c r="AJ17" t="s">
        <v>166</v>
      </c>
      <c r="AK17" t="s">
        <v>166</v>
      </c>
      <c r="AL17">
        <v>25</v>
      </c>
      <c r="AM17" t="s">
        <v>166</v>
      </c>
      <c r="AN17" t="s">
        <v>131</v>
      </c>
      <c r="AO17">
        <v>144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84"/>
  <sheetViews>
    <sheetView zoomScaleNormal="100" workbookViewId="0">
      <pane ySplit="1" topLeftCell="A2" activePane="bottomLeft" state="frozen"/>
      <selection pane="bottomLeft" activeCell="AF74" sqref="AF74"/>
    </sheetView>
  </sheetViews>
  <sheetFormatPr defaultColWidth="9.140625" defaultRowHeight="15" x14ac:dyDescent="0.25"/>
  <cols>
    <col min="1" max="1" width="10.7109375" style="14" customWidth="1"/>
    <col min="2" max="2" width="10.7109375" style="14" hidden="1" customWidth="1"/>
    <col min="3" max="3" width="24.7109375" style="14" customWidth="1"/>
    <col min="4" max="4" width="9.140625" style="14"/>
    <col min="5" max="5" width="10.5703125" style="14" customWidth="1"/>
    <col min="6" max="6" width="11.42578125" style="14" customWidth="1"/>
    <col min="7" max="8" width="9.140625" style="14"/>
    <col min="9" max="13" width="9.140625" style="14" customWidth="1"/>
    <col min="14" max="15" width="9.140625" style="14" hidden="1" customWidth="1"/>
    <col min="16" max="20" width="9.140625" style="14" customWidth="1"/>
    <col min="21" max="22" width="9.140625" style="14" hidden="1" customWidth="1"/>
    <col min="23" max="27" width="9.140625" style="14" customWidth="1"/>
    <col min="28" max="16384" width="9.140625" style="14"/>
  </cols>
  <sheetData>
    <row r="1" spans="1:30" ht="15.75" x14ac:dyDescent="0.25">
      <c r="A1" s="1" t="s">
        <v>17</v>
      </c>
      <c r="B1" s="33"/>
      <c r="C1" s="33"/>
    </row>
    <row r="2" spans="1:30" x14ac:dyDescent="0.25">
      <c r="A2" s="18" t="s">
        <v>0</v>
      </c>
      <c r="B2" s="34" t="s">
        <v>311</v>
      </c>
      <c r="C2" s="34" t="s">
        <v>4</v>
      </c>
      <c r="D2" s="18" t="s">
        <v>7</v>
      </c>
      <c r="E2" s="18" t="s">
        <v>8</v>
      </c>
      <c r="F2" s="19" t="s">
        <v>9</v>
      </c>
      <c r="G2" s="25" t="s">
        <v>133</v>
      </c>
      <c r="H2" s="25" t="s">
        <v>134</v>
      </c>
      <c r="I2" s="24" t="s">
        <v>135</v>
      </c>
      <c r="J2" s="24" t="s">
        <v>136</v>
      </c>
      <c r="K2" s="24" t="s">
        <v>137</v>
      </c>
      <c r="L2" s="24" t="s">
        <v>138</v>
      </c>
      <c r="M2" s="25" t="s">
        <v>139</v>
      </c>
      <c r="N2" s="24" t="s">
        <v>140</v>
      </c>
      <c r="O2" s="24" t="s">
        <v>141</v>
      </c>
      <c r="P2" s="24" t="s">
        <v>231</v>
      </c>
      <c r="Q2" s="24" t="s">
        <v>142</v>
      </c>
      <c r="R2" s="24" t="s">
        <v>143</v>
      </c>
      <c r="S2" s="24" t="s">
        <v>144</v>
      </c>
      <c r="T2" s="24" t="s">
        <v>145</v>
      </c>
      <c r="U2" s="24" t="s">
        <v>146</v>
      </c>
      <c r="V2" s="24" t="s">
        <v>147</v>
      </c>
      <c r="W2" s="24" t="s">
        <v>148</v>
      </c>
      <c r="X2" s="24" t="s">
        <v>149</v>
      </c>
      <c r="Y2" s="24" t="s">
        <v>150</v>
      </c>
      <c r="Z2" s="24" t="s">
        <v>151</v>
      </c>
      <c r="AA2" s="25" t="s">
        <v>134</v>
      </c>
      <c r="AB2" s="25" t="s">
        <v>152</v>
      </c>
      <c r="AC2" s="25" t="s">
        <v>153</v>
      </c>
      <c r="AD2" s="25" t="s">
        <v>154</v>
      </c>
    </row>
    <row r="3" spans="1:30" hidden="1" x14ac:dyDescent="0.25">
      <c r="A3" s="20">
        <v>109677</v>
      </c>
      <c r="B3" s="29" t="s">
        <v>314</v>
      </c>
      <c r="C3" s="35" t="s">
        <v>23</v>
      </c>
      <c r="D3" s="20">
        <v>442123</v>
      </c>
      <c r="E3" s="20">
        <v>5413815</v>
      </c>
      <c r="F3" s="20">
        <v>380</v>
      </c>
      <c r="G3" s="6">
        <v>0.23</v>
      </c>
      <c r="H3" s="6">
        <v>2.91</v>
      </c>
      <c r="I3" s="6">
        <v>184.5</v>
      </c>
      <c r="J3" s="6">
        <v>1.84</v>
      </c>
      <c r="K3" s="27">
        <v>397</v>
      </c>
      <c r="L3" s="6">
        <v>41.7</v>
      </c>
      <c r="M3" s="27">
        <v>2240</v>
      </c>
      <c r="N3" s="15"/>
      <c r="O3" s="27">
        <v>1.7649999999999999</v>
      </c>
      <c r="P3" s="31">
        <v>1470</v>
      </c>
      <c r="Q3" s="6">
        <v>5.48</v>
      </c>
      <c r="R3" s="6">
        <v>780</v>
      </c>
      <c r="S3" s="6">
        <v>36.1</v>
      </c>
      <c r="T3" s="27">
        <v>6.02</v>
      </c>
      <c r="U3" s="6">
        <v>54</v>
      </c>
      <c r="V3" s="27">
        <v>22.3</v>
      </c>
      <c r="W3" s="27">
        <v>95800</v>
      </c>
      <c r="X3" s="6">
        <v>0.13</v>
      </c>
      <c r="Y3" s="27">
        <v>25</v>
      </c>
      <c r="Z3" s="31" t="s">
        <v>130</v>
      </c>
      <c r="AA3" s="6">
        <v>2.91</v>
      </c>
      <c r="AB3" s="26">
        <f>M3/10000</f>
        <v>0.224</v>
      </c>
      <c r="AC3" s="26">
        <f>S3/10000</f>
        <v>3.6099999999999999E-3</v>
      </c>
      <c r="AD3" s="27">
        <v>9.58</v>
      </c>
    </row>
    <row r="4" spans="1:30" hidden="1" x14ac:dyDescent="0.25">
      <c r="A4" s="20">
        <v>109678</v>
      </c>
      <c r="B4" s="10" t="s">
        <v>312</v>
      </c>
      <c r="C4" s="35" t="s">
        <v>21</v>
      </c>
      <c r="D4" s="20">
        <v>441391</v>
      </c>
      <c r="E4" s="20">
        <v>5412907</v>
      </c>
      <c r="F4" s="20">
        <v>376</v>
      </c>
      <c r="G4" s="6">
        <v>0.01</v>
      </c>
      <c r="H4" s="6">
        <v>0.38</v>
      </c>
      <c r="I4" s="6">
        <v>11.5</v>
      </c>
      <c r="J4" s="6">
        <v>0.64</v>
      </c>
      <c r="K4" s="6">
        <v>0.76</v>
      </c>
      <c r="L4" s="6">
        <v>57.7</v>
      </c>
      <c r="M4" s="27">
        <v>2150</v>
      </c>
      <c r="N4" s="17"/>
      <c r="O4" s="6">
        <v>0.02</v>
      </c>
      <c r="P4" s="30">
        <v>618</v>
      </c>
      <c r="Q4" s="6">
        <v>3.18</v>
      </c>
      <c r="R4" s="6">
        <v>600</v>
      </c>
      <c r="S4" s="6">
        <v>19.399999999999999</v>
      </c>
      <c r="T4" s="6">
        <v>1.39</v>
      </c>
      <c r="U4" s="6">
        <v>7</v>
      </c>
      <c r="V4" s="6">
        <v>4.87</v>
      </c>
      <c r="W4" s="6">
        <v>196</v>
      </c>
      <c r="X4" s="27">
        <v>5.77</v>
      </c>
      <c r="Y4" s="27">
        <v>9.84</v>
      </c>
      <c r="Z4" s="30">
        <v>4.5999999999999996</v>
      </c>
      <c r="AA4" s="6">
        <v>0.38</v>
      </c>
      <c r="AB4" s="26">
        <f t="shared" ref="AB4:AB5" si="0">M4/10000</f>
        <v>0.215</v>
      </c>
      <c r="AC4" s="26">
        <f t="shared" ref="AC4:AC5" si="1">S4/10000</f>
        <v>1.9399999999999999E-3</v>
      </c>
      <c r="AD4" s="26">
        <f>W4/10000</f>
        <v>1.9599999999999999E-2</v>
      </c>
    </row>
    <row r="5" spans="1:30" hidden="1" x14ac:dyDescent="0.25">
      <c r="A5" s="20">
        <v>109679</v>
      </c>
      <c r="B5" s="29" t="s">
        <v>314</v>
      </c>
      <c r="C5" s="35" t="s">
        <v>22</v>
      </c>
      <c r="D5" s="20">
        <v>442603</v>
      </c>
      <c r="E5" s="20">
        <v>5413248</v>
      </c>
      <c r="F5" s="20">
        <v>530</v>
      </c>
      <c r="G5" s="6">
        <v>0.2</v>
      </c>
      <c r="H5" s="6">
        <v>0.4</v>
      </c>
      <c r="I5" s="6">
        <v>61.1</v>
      </c>
      <c r="J5" s="6">
        <v>3.22</v>
      </c>
      <c r="K5" s="6">
        <v>0.13</v>
      </c>
      <c r="L5" s="6">
        <v>118.5</v>
      </c>
      <c r="M5" s="6">
        <v>135.5</v>
      </c>
      <c r="N5" s="17"/>
      <c r="O5" s="6">
        <v>6.0000000000000001E-3</v>
      </c>
      <c r="P5" s="30">
        <v>133</v>
      </c>
      <c r="Q5" s="27">
        <v>51.3</v>
      </c>
      <c r="R5" s="6">
        <v>60</v>
      </c>
      <c r="S5" s="6">
        <v>16.3</v>
      </c>
      <c r="T5" s="6">
        <v>0.95</v>
      </c>
      <c r="U5" s="6">
        <v>28</v>
      </c>
      <c r="V5" s="6">
        <v>5.65</v>
      </c>
      <c r="W5" s="6">
        <v>34</v>
      </c>
      <c r="X5" s="6">
        <v>0.31</v>
      </c>
      <c r="Y5" s="27">
        <v>16.149999999999999</v>
      </c>
      <c r="Z5" s="31" t="s">
        <v>130</v>
      </c>
      <c r="AA5" s="6">
        <v>0.4</v>
      </c>
      <c r="AB5" s="26">
        <f t="shared" si="0"/>
        <v>1.355E-2</v>
      </c>
      <c r="AC5" s="26">
        <f t="shared" si="1"/>
        <v>1.6300000000000002E-3</v>
      </c>
      <c r="AD5" s="26">
        <f>W5/10000</f>
        <v>3.3999999999999998E-3</v>
      </c>
    </row>
    <row r="6" spans="1:30" hidden="1" x14ac:dyDescent="0.25">
      <c r="A6" s="30" t="s">
        <v>164</v>
      </c>
      <c r="B6" s="30" t="s">
        <v>312</v>
      </c>
      <c r="C6" s="36" t="s">
        <v>214</v>
      </c>
      <c r="D6" s="20">
        <v>441088</v>
      </c>
      <c r="E6" s="20">
        <v>5412859</v>
      </c>
      <c r="F6" s="20">
        <v>280</v>
      </c>
      <c r="G6" s="6">
        <v>0.33</v>
      </c>
      <c r="H6" s="31">
        <v>20</v>
      </c>
      <c r="I6" s="30">
        <v>9</v>
      </c>
      <c r="J6" s="31">
        <v>10</v>
      </c>
      <c r="K6" s="30">
        <v>14.9</v>
      </c>
      <c r="L6" s="30">
        <v>34</v>
      </c>
      <c r="M6" s="32">
        <f>AB6*10000</f>
        <v>64800.000000000007</v>
      </c>
      <c r="N6" s="26"/>
      <c r="O6" s="26"/>
      <c r="P6" s="30">
        <v>301</v>
      </c>
      <c r="Q6" s="30">
        <v>42</v>
      </c>
      <c r="R6" s="30">
        <v>100</v>
      </c>
      <c r="S6" s="26">
        <v>8</v>
      </c>
      <c r="T6" s="30" t="s">
        <v>167</v>
      </c>
      <c r="U6" s="26"/>
      <c r="V6" s="26"/>
      <c r="W6" s="26">
        <f>AD6*10000</f>
        <v>910</v>
      </c>
      <c r="X6" s="30">
        <v>0.32</v>
      </c>
      <c r="Y6" s="31">
        <v>11.9</v>
      </c>
      <c r="Z6" s="31">
        <v>9.7899999999999991</v>
      </c>
      <c r="AA6" s="31">
        <v>20</v>
      </c>
      <c r="AB6" s="31">
        <v>6.48</v>
      </c>
      <c r="AC6" s="30" t="s">
        <v>169</v>
      </c>
      <c r="AD6" s="30">
        <v>9.0999999999999998E-2</v>
      </c>
    </row>
    <row r="7" spans="1:30" hidden="1" x14ac:dyDescent="0.25">
      <c r="A7" s="30" t="s">
        <v>170</v>
      </c>
      <c r="B7" s="30" t="s">
        <v>312</v>
      </c>
      <c r="C7" s="36" t="s">
        <v>214</v>
      </c>
      <c r="D7" s="20">
        <v>441078</v>
      </c>
      <c r="E7" s="20">
        <v>5412864</v>
      </c>
      <c r="F7" s="20">
        <v>285</v>
      </c>
      <c r="G7" s="6">
        <v>0.56999999999999995</v>
      </c>
      <c r="H7" s="31">
        <v>40</v>
      </c>
      <c r="I7" s="30">
        <v>109</v>
      </c>
      <c r="J7" s="31">
        <v>38</v>
      </c>
      <c r="K7" s="31">
        <v>176.5</v>
      </c>
      <c r="L7" s="30">
        <v>69</v>
      </c>
      <c r="M7" s="32">
        <f t="shared" ref="M7:M43" si="2">AB7*10000</f>
        <v>34900</v>
      </c>
      <c r="N7" s="26"/>
      <c r="O7" s="26"/>
      <c r="P7" s="30">
        <v>397</v>
      </c>
      <c r="Q7" s="31">
        <v>108</v>
      </c>
      <c r="R7" s="30">
        <v>30</v>
      </c>
      <c r="S7" s="32">
        <f t="shared" ref="S7:S43" si="3">AC7*10000</f>
        <v>2180</v>
      </c>
      <c r="T7" s="31">
        <v>63</v>
      </c>
      <c r="U7" s="26"/>
      <c r="V7" s="26"/>
      <c r="W7" s="32">
        <f t="shared" ref="W7:W43" si="4">AD7*10000</f>
        <v>35600</v>
      </c>
      <c r="X7" s="30">
        <v>0.35</v>
      </c>
      <c r="Y7" s="31">
        <v>27.1</v>
      </c>
      <c r="Z7" s="31" t="s">
        <v>130</v>
      </c>
      <c r="AA7" s="31">
        <v>40</v>
      </c>
      <c r="AB7" s="31">
        <v>3.49</v>
      </c>
      <c r="AC7" s="31">
        <v>0.218</v>
      </c>
      <c r="AD7" s="31">
        <v>3.56</v>
      </c>
    </row>
    <row r="8" spans="1:30" hidden="1" x14ac:dyDescent="0.25">
      <c r="A8" s="30" t="s">
        <v>171</v>
      </c>
      <c r="B8" s="29" t="s">
        <v>314</v>
      </c>
      <c r="C8" s="36" t="s">
        <v>23</v>
      </c>
      <c r="D8" s="20">
        <v>442122</v>
      </c>
      <c r="E8" s="20">
        <v>5413798</v>
      </c>
      <c r="F8" s="20">
        <v>422</v>
      </c>
      <c r="G8" s="6">
        <v>0.19</v>
      </c>
      <c r="H8" s="30">
        <v>2</v>
      </c>
      <c r="I8" s="30">
        <v>136</v>
      </c>
      <c r="J8" s="30" t="s">
        <v>172</v>
      </c>
      <c r="K8" s="31">
        <v>246</v>
      </c>
      <c r="L8" s="30">
        <v>46</v>
      </c>
      <c r="M8" s="32">
        <f t="shared" si="2"/>
        <v>2660</v>
      </c>
      <c r="N8" s="26"/>
      <c r="O8" s="26"/>
      <c r="P8" s="31">
        <v>2130</v>
      </c>
      <c r="Q8" s="30">
        <v>6</v>
      </c>
      <c r="R8" s="31">
        <v>2030</v>
      </c>
      <c r="S8" s="26">
        <f t="shared" si="3"/>
        <v>40</v>
      </c>
      <c r="T8" s="31">
        <v>9</v>
      </c>
      <c r="U8" s="26"/>
      <c r="V8" s="26"/>
      <c r="W8" s="32">
        <f t="shared" si="4"/>
        <v>58900</v>
      </c>
      <c r="X8" s="30">
        <v>0.39</v>
      </c>
      <c r="Y8" s="31">
        <v>22.7</v>
      </c>
      <c r="Z8" s="31" t="s">
        <v>130</v>
      </c>
      <c r="AA8" s="30">
        <v>2</v>
      </c>
      <c r="AB8" s="31">
        <v>0.26600000000000001</v>
      </c>
      <c r="AC8" s="30">
        <v>4.0000000000000001E-3</v>
      </c>
      <c r="AD8" s="31">
        <v>5.89</v>
      </c>
    </row>
    <row r="9" spans="1:30" hidden="1" x14ac:dyDescent="0.25">
      <c r="A9" s="30" t="s">
        <v>174</v>
      </c>
      <c r="B9" s="29" t="s">
        <v>314</v>
      </c>
      <c r="C9" s="36" t="s">
        <v>23</v>
      </c>
      <c r="D9" s="20">
        <v>442124</v>
      </c>
      <c r="E9" s="20">
        <v>5413795</v>
      </c>
      <c r="F9" s="20">
        <v>419</v>
      </c>
      <c r="G9" s="6">
        <v>0.28000000000000003</v>
      </c>
      <c r="H9" s="30">
        <v>3</v>
      </c>
      <c r="I9" s="30">
        <v>204</v>
      </c>
      <c r="J9" s="30">
        <v>3</v>
      </c>
      <c r="K9" s="31">
        <v>333</v>
      </c>
      <c r="L9" s="30">
        <v>56</v>
      </c>
      <c r="M9" s="32">
        <f t="shared" si="2"/>
        <v>4170</v>
      </c>
      <c r="N9" s="26"/>
      <c r="O9" s="26"/>
      <c r="P9" s="31">
        <v>1395</v>
      </c>
      <c r="Q9" s="30">
        <v>5</v>
      </c>
      <c r="R9" s="31">
        <v>3890</v>
      </c>
      <c r="S9" s="26">
        <f t="shared" si="3"/>
        <v>40</v>
      </c>
      <c r="T9" s="31">
        <v>8</v>
      </c>
      <c r="U9" s="26"/>
      <c r="V9" s="26"/>
      <c r="W9" s="32">
        <f t="shared" si="4"/>
        <v>77800</v>
      </c>
      <c r="X9" s="30">
        <v>0.78</v>
      </c>
      <c r="Y9" s="31">
        <v>26.7</v>
      </c>
      <c r="Z9" s="31" t="s">
        <v>130</v>
      </c>
      <c r="AA9" s="30">
        <v>3</v>
      </c>
      <c r="AB9" s="31">
        <v>0.41699999999999998</v>
      </c>
      <c r="AC9" s="30">
        <v>4.0000000000000001E-3</v>
      </c>
      <c r="AD9" s="31">
        <v>7.78</v>
      </c>
    </row>
    <row r="10" spans="1:30" hidden="1" x14ac:dyDescent="0.25">
      <c r="A10" s="42" t="s">
        <v>175</v>
      </c>
      <c r="B10" s="38" t="s">
        <v>314</v>
      </c>
      <c r="C10" s="43" t="s">
        <v>215</v>
      </c>
      <c r="D10" s="40">
        <v>442001</v>
      </c>
      <c r="E10" s="40">
        <v>5413802</v>
      </c>
      <c r="F10" s="40">
        <v>375</v>
      </c>
      <c r="G10" s="44">
        <v>0.09</v>
      </c>
      <c r="H10" s="42">
        <v>1</v>
      </c>
      <c r="I10" s="42">
        <v>63</v>
      </c>
      <c r="J10" s="42">
        <v>3</v>
      </c>
      <c r="K10" s="42">
        <v>2.6</v>
      </c>
      <c r="L10" s="42">
        <v>48</v>
      </c>
      <c r="M10" s="45">
        <f t="shared" si="2"/>
        <v>4550</v>
      </c>
      <c r="N10" s="45"/>
      <c r="O10" s="45"/>
      <c r="P10" s="42">
        <v>3330</v>
      </c>
      <c r="Q10" s="42">
        <v>2</v>
      </c>
      <c r="R10" s="42">
        <v>1020</v>
      </c>
      <c r="S10" s="45">
        <f t="shared" si="3"/>
        <v>20</v>
      </c>
      <c r="T10" s="42" t="s">
        <v>167</v>
      </c>
      <c r="U10" s="45"/>
      <c r="V10" s="45"/>
      <c r="W10" s="45">
        <f t="shared" si="4"/>
        <v>770</v>
      </c>
      <c r="X10" s="42">
        <v>0.55000000000000004</v>
      </c>
      <c r="Y10" s="42">
        <v>21.2</v>
      </c>
      <c r="Z10" s="42" t="s">
        <v>130</v>
      </c>
      <c r="AA10" s="42">
        <v>1</v>
      </c>
      <c r="AB10" s="42">
        <v>0.45500000000000002</v>
      </c>
      <c r="AC10" s="42">
        <v>2E-3</v>
      </c>
      <c r="AD10" s="42">
        <v>7.6999999999999999E-2</v>
      </c>
    </row>
    <row r="11" spans="1:30" hidden="1" x14ac:dyDescent="0.25">
      <c r="A11" s="30" t="s">
        <v>176</v>
      </c>
      <c r="B11" s="30" t="s">
        <v>313</v>
      </c>
      <c r="C11" s="36" t="s">
        <v>216</v>
      </c>
      <c r="D11" s="20">
        <v>442185</v>
      </c>
      <c r="E11" s="20">
        <v>5412942</v>
      </c>
      <c r="F11" s="20">
        <v>465</v>
      </c>
      <c r="G11" s="27">
        <v>1.97</v>
      </c>
      <c r="H11" s="31">
        <v>14</v>
      </c>
      <c r="I11" s="31">
        <v>529</v>
      </c>
      <c r="J11" s="30" t="s">
        <v>172</v>
      </c>
      <c r="K11" s="30">
        <v>524</v>
      </c>
      <c r="L11" s="30" t="s">
        <v>177</v>
      </c>
      <c r="M11" s="32">
        <f t="shared" si="2"/>
        <v>7600</v>
      </c>
      <c r="N11" s="26"/>
      <c r="O11" s="26"/>
      <c r="P11" s="30">
        <v>246</v>
      </c>
      <c r="Q11" s="30">
        <v>7</v>
      </c>
      <c r="R11" s="30">
        <v>30</v>
      </c>
      <c r="S11" s="26">
        <f t="shared" si="3"/>
        <v>80</v>
      </c>
      <c r="T11" s="31">
        <v>13</v>
      </c>
      <c r="U11" s="26"/>
      <c r="V11" s="26"/>
      <c r="W11" s="32">
        <f t="shared" si="4"/>
        <v>124000</v>
      </c>
      <c r="X11" s="30">
        <v>0.01</v>
      </c>
      <c r="Y11" s="31">
        <v>5.29</v>
      </c>
      <c r="Z11" s="31">
        <v>9.91</v>
      </c>
      <c r="AA11" s="31">
        <v>14</v>
      </c>
      <c r="AB11" s="31">
        <v>0.76</v>
      </c>
      <c r="AC11" s="30">
        <v>8.0000000000000002E-3</v>
      </c>
      <c r="AD11" s="31">
        <v>12.4</v>
      </c>
    </row>
    <row r="12" spans="1:30" hidden="1" x14ac:dyDescent="0.25">
      <c r="A12" s="42" t="s">
        <v>178</v>
      </c>
      <c r="B12" s="42" t="s">
        <v>313</v>
      </c>
      <c r="C12" s="43" t="s">
        <v>216</v>
      </c>
      <c r="D12" s="40">
        <v>442307</v>
      </c>
      <c r="E12" s="40">
        <v>5412870</v>
      </c>
      <c r="F12" s="40">
        <v>503</v>
      </c>
      <c r="G12" s="44">
        <v>1.46</v>
      </c>
      <c r="H12" s="42">
        <v>46</v>
      </c>
      <c r="I12" s="42">
        <v>108</v>
      </c>
      <c r="J12" s="42">
        <v>5</v>
      </c>
      <c r="K12" s="42">
        <v>57.3</v>
      </c>
      <c r="L12" s="42">
        <v>12</v>
      </c>
      <c r="M12" s="45">
        <f t="shared" si="2"/>
        <v>54300</v>
      </c>
      <c r="N12" s="45"/>
      <c r="O12" s="45"/>
      <c r="P12" s="42">
        <v>282</v>
      </c>
      <c r="Q12" s="42">
        <v>67</v>
      </c>
      <c r="R12" s="42">
        <v>80</v>
      </c>
      <c r="S12" s="45">
        <f t="shared" si="3"/>
        <v>2130</v>
      </c>
      <c r="T12" s="42">
        <v>15</v>
      </c>
      <c r="U12" s="45"/>
      <c r="V12" s="45"/>
      <c r="W12" s="45">
        <f t="shared" si="4"/>
        <v>12400</v>
      </c>
      <c r="X12" s="42">
        <v>2.95</v>
      </c>
      <c r="Y12" s="42">
        <v>8.24</v>
      </c>
      <c r="Z12" s="42">
        <v>8.27</v>
      </c>
      <c r="AA12" s="42">
        <v>46</v>
      </c>
      <c r="AB12" s="42">
        <v>5.43</v>
      </c>
      <c r="AC12" s="42">
        <v>0.21299999999999999</v>
      </c>
      <c r="AD12" s="42">
        <v>1.24</v>
      </c>
    </row>
    <row r="13" spans="1:30" hidden="1" x14ac:dyDescent="0.25">
      <c r="A13" s="42" t="s">
        <v>179</v>
      </c>
      <c r="B13" s="42" t="s">
        <v>313</v>
      </c>
      <c r="C13" s="43" t="s">
        <v>216</v>
      </c>
      <c r="D13" s="40">
        <v>442266</v>
      </c>
      <c r="E13" s="40">
        <v>5412870</v>
      </c>
      <c r="F13" s="40">
        <v>492</v>
      </c>
      <c r="G13" s="44">
        <v>4.33</v>
      </c>
      <c r="H13" s="42">
        <v>95</v>
      </c>
      <c r="I13" s="42">
        <v>143</v>
      </c>
      <c r="J13" s="42">
        <v>24</v>
      </c>
      <c r="K13" s="42">
        <v>123.5</v>
      </c>
      <c r="L13" s="42" t="s">
        <v>177</v>
      </c>
      <c r="M13" s="45">
        <f t="shared" si="2"/>
        <v>22400.000000000004</v>
      </c>
      <c r="N13" s="45"/>
      <c r="O13" s="45"/>
      <c r="P13" s="42">
        <v>47</v>
      </c>
      <c r="Q13" s="42">
        <v>118</v>
      </c>
      <c r="R13" s="42">
        <v>10</v>
      </c>
      <c r="S13" s="45">
        <f t="shared" si="3"/>
        <v>3300</v>
      </c>
      <c r="T13" s="42">
        <v>132</v>
      </c>
      <c r="U13" s="45"/>
      <c r="V13" s="45"/>
      <c r="W13" s="45">
        <f t="shared" si="4"/>
        <v>32000</v>
      </c>
      <c r="X13" s="42">
        <v>0.15</v>
      </c>
      <c r="Y13" s="42">
        <v>9.02</v>
      </c>
      <c r="Z13" s="42" t="s">
        <v>130</v>
      </c>
      <c r="AA13" s="42">
        <v>95</v>
      </c>
      <c r="AB13" s="42">
        <v>2.2400000000000002</v>
      </c>
      <c r="AC13" s="42">
        <v>0.33</v>
      </c>
      <c r="AD13" s="42">
        <v>3.2</v>
      </c>
    </row>
    <row r="14" spans="1:30" hidden="1" x14ac:dyDescent="0.25">
      <c r="A14" s="42" t="s">
        <v>180</v>
      </c>
      <c r="B14" s="42" t="s">
        <v>313</v>
      </c>
      <c r="C14" s="43" t="s">
        <v>216</v>
      </c>
      <c r="D14" s="40">
        <v>442246</v>
      </c>
      <c r="E14" s="40">
        <v>5412809</v>
      </c>
      <c r="F14" s="40">
        <v>509</v>
      </c>
      <c r="G14" s="44">
        <v>0.47</v>
      </c>
      <c r="H14" s="42">
        <v>173</v>
      </c>
      <c r="I14" s="42">
        <v>302</v>
      </c>
      <c r="J14" s="42">
        <v>8</v>
      </c>
      <c r="K14" s="42" t="s">
        <v>182</v>
      </c>
      <c r="L14" s="42">
        <v>1</v>
      </c>
      <c r="M14" s="45">
        <f t="shared" si="2"/>
        <v>4840</v>
      </c>
      <c r="N14" s="45"/>
      <c r="O14" s="45"/>
      <c r="P14" s="42">
        <v>656</v>
      </c>
      <c r="Q14" s="42">
        <v>200</v>
      </c>
      <c r="R14" s="42">
        <v>80</v>
      </c>
      <c r="S14" s="45">
        <f t="shared" si="3"/>
        <v>19050</v>
      </c>
      <c r="T14" s="42">
        <v>614</v>
      </c>
      <c r="U14" s="45"/>
      <c r="V14" s="45"/>
      <c r="W14" s="45">
        <v>300000</v>
      </c>
      <c r="X14" s="42">
        <v>8.32</v>
      </c>
      <c r="Y14" s="42">
        <v>6.01</v>
      </c>
      <c r="Z14" s="42" t="s">
        <v>130</v>
      </c>
      <c r="AA14" s="42">
        <v>173</v>
      </c>
      <c r="AB14" s="42">
        <v>0.48399999999999999</v>
      </c>
      <c r="AC14" s="42">
        <v>1.905</v>
      </c>
      <c r="AD14" s="42" t="s">
        <v>183</v>
      </c>
    </row>
    <row r="15" spans="1:30" hidden="1" x14ac:dyDescent="0.25">
      <c r="A15" s="30" t="s">
        <v>184</v>
      </c>
      <c r="B15" s="30" t="s">
        <v>313</v>
      </c>
      <c r="C15" s="36" t="s">
        <v>217</v>
      </c>
      <c r="D15" s="20">
        <v>442035</v>
      </c>
      <c r="E15" s="20">
        <v>5412823</v>
      </c>
      <c r="F15" s="20">
        <v>450</v>
      </c>
      <c r="G15" s="27">
        <v>11.1</v>
      </c>
      <c r="H15" s="31">
        <v>133</v>
      </c>
      <c r="I15" s="30">
        <v>105</v>
      </c>
      <c r="J15" s="31">
        <v>40</v>
      </c>
      <c r="K15" s="31">
        <v>193.5</v>
      </c>
      <c r="L15" s="30" t="s">
        <v>177</v>
      </c>
      <c r="M15" s="32">
        <f t="shared" si="2"/>
        <v>48700</v>
      </c>
      <c r="N15" s="26"/>
      <c r="O15" s="26"/>
      <c r="P15" s="30">
        <v>45</v>
      </c>
      <c r="Q15" s="31">
        <v>394</v>
      </c>
      <c r="R15" s="30">
        <v>20</v>
      </c>
      <c r="S15" s="32">
        <f t="shared" si="3"/>
        <v>1450</v>
      </c>
      <c r="T15" s="31">
        <v>59</v>
      </c>
      <c r="U15" s="26"/>
      <c r="V15" s="26"/>
      <c r="W15" s="32">
        <f t="shared" si="4"/>
        <v>42800</v>
      </c>
      <c r="X15" s="30">
        <v>0.47</v>
      </c>
      <c r="Y15" s="31">
        <v>17.7</v>
      </c>
      <c r="Z15" s="31" t="s">
        <v>130</v>
      </c>
      <c r="AA15" s="31">
        <v>133</v>
      </c>
      <c r="AB15" s="31">
        <v>4.87</v>
      </c>
      <c r="AC15" s="31">
        <v>0.14499999999999999</v>
      </c>
      <c r="AD15" s="31">
        <v>4.28</v>
      </c>
    </row>
    <row r="16" spans="1:30" hidden="1" x14ac:dyDescent="0.25">
      <c r="A16" s="30" t="s">
        <v>185</v>
      </c>
      <c r="B16" s="30" t="s">
        <v>313</v>
      </c>
      <c r="C16" s="36" t="s">
        <v>217</v>
      </c>
      <c r="D16" s="20">
        <v>442034</v>
      </c>
      <c r="E16" s="20">
        <v>5412826</v>
      </c>
      <c r="F16" s="20">
        <v>449</v>
      </c>
      <c r="G16" s="27">
        <v>7.15</v>
      </c>
      <c r="H16" s="31">
        <v>118</v>
      </c>
      <c r="I16" s="30">
        <v>342</v>
      </c>
      <c r="J16" s="31">
        <v>22</v>
      </c>
      <c r="K16" s="31">
        <v>321</v>
      </c>
      <c r="L16" s="30">
        <v>6</v>
      </c>
      <c r="M16" s="32">
        <f t="shared" si="2"/>
        <v>106500</v>
      </c>
      <c r="N16" s="26"/>
      <c r="O16" s="26"/>
      <c r="P16" s="30">
        <v>79</v>
      </c>
      <c r="Q16" s="31">
        <v>285</v>
      </c>
      <c r="R16" s="30">
        <v>20</v>
      </c>
      <c r="S16" s="32">
        <f t="shared" si="3"/>
        <v>1290</v>
      </c>
      <c r="T16" s="31">
        <v>53</v>
      </c>
      <c r="U16" s="26"/>
      <c r="V16" s="26"/>
      <c r="W16" s="32">
        <f t="shared" si="4"/>
        <v>55500</v>
      </c>
      <c r="X16" s="30">
        <v>0.88</v>
      </c>
      <c r="Y16" s="31">
        <v>17.649999999999999</v>
      </c>
      <c r="Z16" s="31" t="s">
        <v>130</v>
      </c>
      <c r="AA16" s="31">
        <v>118</v>
      </c>
      <c r="AB16" s="31">
        <v>10.65</v>
      </c>
      <c r="AC16" s="31">
        <v>0.129</v>
      </c>
      <c r="AD16" s="31">
        <v>5.55</v>
      </c>
    </row>
    <row r="17" spans="1:30" hidden="1" x14ac:dyDescent="0.25">
      <c r="A17" s="30" t="s">
        <v>186</v>
      </c>
      <c r="B17" s="30" t="s">
        <v>313</v>
      </c>
      <c r="C17" s="36" t="s">
        <v>217</v>
      </c>
      <c r="D17" s="20">
        <v>442111</v>
      </c>
      <c r="E17" s="20">
        <v>5412824</v>
      </c>
      <c r="F17" s="20">
        <v>488</v>
      </c>
      <c r="G17" s="27">
        <v>2.46</v>
      </c>
      <c r="H17" s="31">
        <v>155</v>
      </c>
      <c r="I17" s="31">
        <v>2690</v>
      </c>
      <c r="J17" s="31">
        <v>21</v>
      </c>
      <c r="K17" s="31">
        <v>878</v>
      </c>
      <c r="L17" s="30" t="s">
        <v>177</v>
      </c>
      <c r="M17" s="32">
        <f t="shared" si="2"/>
        <v>31000</v>
      </c>
      <c r="N17" s="26"/>
      <c r="O17" s="26"/>
      <c r="P17" s="30">
        <v>313</v>
      </c>
      <c r="Q17" s="31">
        <v>244</v>
      </c>
      <c r="R17" s="30">
        <v>210</v>
      </c>
      <c r="S17" s="32">
        <f t="shared" si="3"/>
        <v>19550</v>
      </c>
      <c r="T17" s="31">
        <v>281</v>
      </c>
      <c r="U17" s="26"/>
      <c r="V17" s="26"/>
      <c r="W17" s="32">
        <f t="shared" si="4"/>
        <v>189500</v>
      </c>
      <c r="X17" s="30">
        <v>4.28</v>
      </c>
      <c r="Y17" s="31">
        <v>8.3000000000000007</v>
      </c>
      <c r="Z17" s="31" t="s">
        <v>130</v>
      </c>
      <c r="AA17" s="31">
        <v>155</v>
      </c>
      <c r="AB17" s="31">
        <v>3.1</v>
      </c>
      <c r="AC17" s="31">
        <v>1.9550000000000001</v>
      </c>
      <c r="AD17" s="31">
        <v>18.95</v>
      </c>
    </row>
    <row r="18" spans="1:30" hidden="1" x14ac:dyDescent="0.25">
      <c r="A18" s="42" t="s">
        <v>187</v>
      </c>
      <c r="B18" s="42" t="s">
        <v>313</v>
      </c>
      <c r="C18" s="43" t="s">
        <v>217</v>
      </c>
      <c r="D18" s="40">
        <v>442101</v>
      </c>
      <c r="E18" s="40">
        <v>5412822</v>
      </c>
      <c r="F18" s="40">
        <v>485</v>
      </c>
      <c r="G18" s="44">
        <v>1.9</v>
      </c>
      <c r="H18" s="42">
        <v>94</v>
      </c>
      <c r="I18" s="42">
        <v>34</v>
      </c>
      <c r="J18" s="42">
        <v>26</v>
      </c>
      <c r="K18" s="42">
        <v>574</v>
      </c>
      <c r="L18" s="42" t="s">
        <v>177</v>
      </c>
      <c r="M18" s="45">
        <f t="shared" si="2"/>
        <v>21900</v>
      </c>
      <c r="N18" s="45"/>
      <c r="O18" s="45"/>
      <c r="P18" s="42">
        <v>59</v>
      </c>
      <c r="Q18" s="42">
        <v>143</v>
      </c>
      <c r="R18" s="42">
        <v>10</v>
      </c>
      <c r="S18" s="45">
        <f t="shared" si="3"/>
        <v>6680</v>
      </c>
      <c r="T18" s="42">
        <v>33</v>
      </c>
      <c r="U18" s="45"/>
      <c r="V18" s="45"/>
      <c r="W18" s="45">
        <f t="shared" si="4"/>
        <v>117000</v>
      </c>
      <c r="X18" s="42">
        <v>0.43</v>
      </c>
      <c r="Y18" s="42">
        <v>5.81</v>
      </c>
      <c r="Z18" s="42" t="s">
        <v>130</v>
      </c>
      <c r="AA18" s="42">
        <v>94</v>
      </c>
      <c r="AB18" s="42">
        <v>2.19</v>
      </c>
      <c r="AC18" s="42">
        <v>0.66800000000000004</v>
      </c>
      <c r="AD18" s="42">
        <v>11.7</v>
      </c>
    </row>
    <row r="19" spans="1:30" hidden="1" x14ac:dyDescent="0.25">
      <c r="A19" s="30" t="s">
        <v>188</v>
      </c>
      <c r="B19" s="30" t="s">
        <v>313</v>
      </c>
      <c r="C19" s="36" t="s">
        <v>217</v>
      </c>
      <c r="D19" s="20">
        <v>442061</v>
      </c>
      <c r="E19" s="20">
        <v>5412832</v>
      </c>
      <c r="F19" s="20">
        <v>457</v>
      </c>
      <c r="G19" s="6">
        <v>0.37</v>
      </c>
      <c r="H19" s="31">
        <v>29</v>
      </c>
      <c r="I19" s="30">
        <v>220</v>
      </c>
      <c r="J19" s="31">
        <v>21</v>
      </c>
      <c r="K19" s="30">
        <v>14.7</v>
      </c>
      <c r="L19" s="30">
        <v>10</v>
      </c>
      <c r="M19" s="32">
        <f t="shared" si="2"/>
        <v>10800</v>
      </c>
      <c r="N19" s="26"/>
      <c r="O19" s="26"/>
      <c r="P19" s="30">
        <v>400</v>
      </c>
      <c r="Q19" s="31">
        <v>118</v>
      </c>
      <c r="R19" s="30">
        <v>220</v>
      </c>
      <c r="S19" s="32">
        <f t="shared" si="3"/>
        <v>1590</v>
      </c>
      <c r="T19" s="31">
        <v>52</v>
      </c>
      <c r="U19" s="26"/>
      <c r="V19" s="26"/>
      <c r="W19" s="32">
        <f t="shared" si="4"/>
        <v>2440</v>
      </c>
      <c r="X19" s="31">
        <v>8.32</v>
      </c>
      <c r="Y19" s="31">
        <v>19.2</v>
      </c>
      <c r="Z19" s="31" t="s">
        <v>130</v>
      </c>
      <c r="AA19" s="31">
        <v>29</v>
      </c>
      <c r="AB19" s="31">
        <v>1.08</v>
      </c>
      <c r="AC19" s="31">
        <v>0.159</v>
      </c>
      <c r="AD19" s="31">
        <v>0.24399999999999999</v>
      </c>
    </row>
    <row r="20" spans="1:30" hidden="1" x14ac:dyDescent="0.25">
      <c r="A20" s="42" t="s">
        <v>189</v>
      </c>
      <c r="B20" s="42" t="s">
        <v>313</v>
      </c>
      <c r="C20" s="43" t="s">
        <v>217</v>
      </c>
      <c r="D20" s="40">
        <v>442041</v>
      </c>
      <c r="E20" s="40">
        <v>5412811</v>
      </c>
      <c r="F20" s="40">
        <v>445</v>
      </c>
      <c r="G20" s="44">
        <v>0.82</v>
      </c>
      <c r="H20" s="42">
        <v>127</v>
      </c>
      <c r="I20" s="42">
        <v>7120</v>
      </c>
      <c r="J20" s="42">
        <v>8</v>
      </c>
      <c r="K20" s="42" t="s">
        <v>182</v>
      </c>
      <c r="L20" s="42" t="s">
        <v>177</v>
      </c>
      <c r="M20" s="45">
        <f t="shared" si="2"/>
        <v>34400</v>
      </c>
      <c r="N20" s="45"/>
      <c r="O20" s="45"/>
      <c r="P20" s="42">
        <v>273</v>
      </c>
      <c r="Q20" s="42">
        <v>296</v>
      </c>
      <c r="R20" s="42">
        <v>80</v>
      </c>
      <c r="S20" s="45">
        <f t="shared" si="3"/>
        <v>21100</v>
      </c>
      <c r="T20" s="42">
        <v>740</v>
      </c>
      <c r="U20" s="45"/>
      <c r="V20" s="45"/>
      <c r="W20" s="45">
        <f t="shared" si="4"/>
        <v>231000</v>
      </c>
      <c r="X20" s="42">
        <v>1.78</v>
      </c>
      <c r="Y20" s="42">
        <v>7.77</v>
      </c>
      <c r="Z20" s="42" t="s">
        <v>130</v>
      </c>
      <c r="AA20" s="42">
        <v>127</v>
      </c>
      <c r="AB20" s="42">
        <v>3.44</v>
      </c>
      <c r="AC20" s="42">
        <v>2.11</v>
      </c>
      <c r="AD20" s="42">
        <v>23.1</v>
      </c>
    </row>
    <row r="21" spans="1:30" hidden="1" x14ac:dyDescent="0.25">
      <c r="A21" s="42" t="s">
        <v>190</v>
      </c>
      <c r="B21" s="42" t="s">
        <v>313</v>
      </c>
      <c r="C21" s="43" t="s">
        <v>217</v>
      </c>
      <c r="D21" s="40">
        <v>442042</v>
      </c>
      <c r="E21" s="40">
        <v>5412842</v>
      </c>
      <c r="F21" s="40">
        <v>438</v>
      </c>
      <c r="G21" s="44">
        <v>5.98</v>
      </c>
      <c r="H21" s="42">
        <v>397</v>
      </c>
      <c r="I21" s="42">
        <v>3700</v>
      </c>
      <c r="J21" s="42">
        <v>146</v>
      </c>
      <c r="K21" s="42" t="s">
        <v>182</v>
      </c>
      <c r="L21" s="42">
        <v>21</v>
      </c>
      <c r="M21" s="45">
        <f t="shared" si="2"/>
        <v>68200</v>
      </c>
      <c r="N21" s="45"/>
      <c r="O21" s="45"/>
      <c r="P21" s="42">
        <v>35</v>
      </c>
      <c r="Q21" s="42">
        <v>2</v>
      </c>
      <c r="R21" s="42" t="s">
        <v>166</v>
      </c>
      <c r="S21" s="45">
        <f t="shared" si="3"/>
        <v>106000</v>
      </c>
      <c r="T21" s="42">
        <v>43</v>
      </c>
      <c r="U21" s="45"/>
      <c r="V21" s="45"/>
      <c r="W21" s="45">
        <f t="shared" si="4"/>
        <v>242000</v>
      </c>
      <c r="X21" s="42">
        <v>0.11</v>
      </c>
      <c r="Y21" s="42">
        <v>17.600000000000001</v>
      </c>
      <c r="Z21" s="42" t="s">
        <v>130</v>
      </c>
      <c r="AA21" s="42">
        <v>397</v>
      </c>
      <c r="AB21" s="42">
        <v>6.82</v>
      </c>
      <c r="AC21" s="42">
        <v>10.6</v>
      </c>
      <c r="AD21" s="42">
        <v>24.2</v>
      </c>
    </row>
    <row r="22" spans="1:30" hidden="1" x14ac:dyDescent="0.25">
      <c r="A22" s="42" t="s">
        <v>191</v>
      </c>
      <c r="B22" s="42" t="s">
        <v>313</v>
      </c>
      <c r="C22" s="43" t="s">
        <v>217</v>
      </c>
      <c r="D22" s="40">
        <v>442061</v>
      </c>
      <c r="E22" s="40">
        <v>5412907</v>
      </c>
      <c r="F22" s="40">
        <v>432</v>
      </c>
      <c r="G22" s="44">
        <v>6.98</v>
      </c>
      <c r="H22" s="42">
        <v>114</v>
      </c>
      <c r="I22" s="42">
        <v>522</v>
      </c>
      <c r="J22" s="42">
        <v>10</v>
      </c>
      <c r="K22" s="42">
        <v>750</v>
      </c>
      <c r="L22" s="42" t="s">
        <v>177</v>
      </c>
      <c r="M22" s="45">
        <f t="shared" si="2"/>
        <v>4920</v>
      </c>
      <c r="N22" s="45"/>
      <c r="O22" s="45"/>
      <c r="P22" s="42">
        <v>926</v>
      </c>
      <c r="Q22" s="42">
        <v>213</v>
      </c>
      <c r="R22" s="42">
        <v>70</v>
      </c>
      <c r="S22" s="45">
        <f t="shared" si="3"/>
        <v>23200</v>
      </c>
      <c r="T22" s="42">
        <v>459</v>
      </c>
      <c r="U22" s="45"/>
      <c r="V22" s="45"/>
      <c r="W22" s="45">
        <f t="shared" si="4"/>
        <v>170000</v>
      </c>
      <c r="X22" s="42">
        <v>19.2</v>
      </c>
      <c r="Y22" s="42">
        <v>4.41</v>
      </c>
      <c r="Z22" s="42" t="s">
        <v>130</v>
      </c>
      <c r="AA22" s="42">
        <v>114</v>
      </c>
      <c r="AB22" s="42">
        <v>0.49199999999999999</v>
      </c>
      <c r="AC22" s="42">
        <v>2.3199999999999998</v>
      </c>
      <c r="AD22" s="42">
        <v>17</v>
      </c>
    </row>
    <row r="23" spans="1:30" hidden="1" x14ac:dyDescent="0.25">
      <c r="A23" s="42" t="s">
        <v>192</v>
      </c>
      <c r="B23" s="42" t="s">
        <v>313</v>
      </c>
      <c r="C23" s="43" t="s">
        <v>217</v>
      </c>
      <c r="D23" s="40">
        <v>441982</v>
      </c>
      <c r="E23" s="40">
        <v>5412935</v>
      </c>
      <c r="F23" s="40">
        <v>426</v>
      </c>
      <c r="G23" s="44">
        <v>2.61</v>
      </c>
      <c r="H23" s="42">
        <v>133</v>
      </c>
      <c r="I23" s="42">
        <v>660</v>
      </c>
      <c r="J23" s="42">
        <v>10</v>
      </c>
      <c r="K23" s="42">
        <v>467</v>
      </c>
      <c r="L23" s="42">
        <v>18</v>
      </c>
      <c r="M23" s="45">
        <f t="shared" si="2"/>
        <v>105000</v>
      </c>
      <c r="N23" s="45"/>
      <c r="O23" s="45"/>
      <c r="P23" s="42">
        <v>851</v>
      </c>
      <c r="Q23" s="42">
        <v>100</v>
      </c>
      <c r="R23" s="42">
        <v>960</v>
      </c>
      <c r="S23" s="45">
        <f t="shared" si="3"/>
        <v>3130</v>
      </c>
      <c r="T23" s="42">
        <v>89</v>
      </c>
      <c r="U23" s="45"/>
      <c r="V23" s="45"/>
      <c r="W23" s="45">
        <f t="shared" si="4"/>
        <v>101500</v>
      </c>
      <c r="X23" s="42">
        <v>10.85</v>
      </c>
      <c r="Y23" s="42">
        <v>12.2</v>
      </c>
      <c r="Z23" s="42" t="s">
        <v>130</v>
      </c>
      <c r="AA23" s="42">
        <v>133</v>
      </c>
      <c r="AB23" s="42">
        <v>10.5</v>
      </c>
      <c r="AC23" s="42">
        <v>0.313</v>
      </c>
      <c r="AD23" s="42">
        <v>10.15</v>
      </c>
    </row>
    <row r="24" spans="1:30" hidden="1" x14ac:dyDescent="0.25">
      <c r="A24" s="42" t="s">
        <v>193</v>
      </c>
      <c r="B24" s="42" t="s">
        <v>313</v>
      </c>
      <c r="C24" s="43" t="s">
        <v>217</v>
      </c>
      <c r="D24" s="40">
        <v>441941</v>
      </c>
      <c r="E24" s="40">
        <v>5412936</v>
      </c>
      <c r="F24" s="40">
        <v>423</v>
      </c>
      <c r="G24" s="44">
        <v>20.100000000000001</v>
      </c>
      <c r="H24" s="42">
        <v>174</v>
      </c>
      <c r="I24" s="42">
        <v>214</v>
      </c>
      <c r="J24" s="42">
        <v>42</v>
      </c>
      <c r="K24" s="42">
        <v>605</v>
      </c>
      <c r="L24" s="42">
        <v>62</v>
      </c>
      <c r="M24" s="45">
        <f t="shared" si="2"/>
        <v>47600</v>
      </c>
      <c r="N24" s="45"/>
      <c r="O24" s="45"/>
      <c r="P24" s="42">
        <v>520</v>
      </c>
      <c r="Q24" s="42">
        <v>377</v>
      </c>
      <c r="R24" s="42">
        <v>20</v>
      </c>
      <c r="S24" s="45">
        <f t="shared" si="3"/>
        <v>5450</v>
      </c>
      <c r="T24" s="42">
        <v>52</v>
      </c>
      <c r="U24" s="45"/>
      <c r="V24" s="45"/>
      <c r="W24" s="45">
        <f t="shared" si="4"/>
        <v>97899.999999999985</v>
      </c>
      <c r="X24" s="42">
        <v>5.35</v>
      </c>
      <c r="Y24" s="42">
        <v>24.7</v>
      </c>
      <c r="Z24" s="42" t="s">
        <v>130</v>
      </c>
      <c r="AA24" s="42">
        <v>174</v>
      </c>
      <c r="AB24" s="42">
        <v>4.76</v>
      </c>
      <c r="AC24" s="42">
        <v>0.54500000000000004</v>
      </c>
      <c r="AD24" s="42">
        <v>9.7899999999999991</v>
      </c>
    </row>
    <row r="25" spans="1:30" hidden="1" x14ac:dyDescent="0.25">
      <c r="A25" s="42" t="s">
        <v>194</v>
      </c>
      <c r="B25" s="42" t="s">
        <v>313</v>
      </c>
      <c r="C25" s="43" t="s">
        <v>217</v>
      </c>
      <c r="D25" s="40">
        <v>441736</v>
      </c>
      <c r="E25" s="40">
        <v>5412783</v>
      </c>
      <c r="F25" s="40">
        <v>395</v>
      </c>
      <c r="G25" s="44">
        <v>11.55</v>
      </c>
      <c r="H25" s="42">
        <v>43</v>
      </c>
      <c r="I25" s="42">
        <v>174</v>
      </c>
      <c r="J25" s="42" t="s">
        <v>172</v>
      </c>
      <c r="K25" s="42">
        <v>24</v>
      </c>
      <c r="L25" s="42">
        <v>2</v>
      </c>
      <c r="M25" s="45">
        <f t="shared" si="2"/>
        <v>53400</v>
      </c>
      <c r="N25" s="45"/>
      <c r="O25" s="45"/>
      <c r="P25" s="42">
        <v>62</v>
      </c>
      <c r="Q25" s="42">
        <v>7</v>
      </c>
      <c r="R25" s="42">
        <v>10</v>
      </c>
      <c r="S25" s="45">
        <f t="shared" si="3"/>
        <v>190</v>
      </c>
      <c r="T25" s="42">
        <v>6</v>
      </c>
      <c r="U25" s="45"/>
      <c r="V25" s="45"/>
      <c r="W25" s="45">
        <f t="shared" si="4"/>
        <v>2930</v>
      </c>
      <c r="X25" s="42">
        <v>0.1</v>
      </c>
      <c r="Y25" s="42">
        <v>7.13</v>
      </c>
      <c r="Z25" s="42">
        <v>6.67</v>
      </c>
      <c r="AA25" s="42">
        <v>43</v>
      </c>
      <c r="AB25" s="42">
        <v>5.34</v>
      </c>
      <c r="AC25" s="42">
        <v>1.9E-2</v>
      </c>
      <c r="AD25" s="42">
        <v>0.29299999999999998</v>
      </c>
    </row>
    <row r="26" spans="1:30" hidden="1" x14ac:dyDescent="0.25">
      <c r="A26" s="42" t="s">
        <v>195</v>
      </c>
      <c r="B26" s="42" t="s">
        <v>313</v>
      </c>
      <c r="C26" s="43" t="s">
        <v>217</v>
      </c>
      <c r="D26" s="40">
        <v>442002</v>
      </c>
      <c r="E26" s="40">
        <v>5412904</v>
      </c>
      <c r="F26" s="40">
        <v>430</v>
      </c>
      <c r="G26" s="44">
        <v>23.3</v>
      </c>
      <c r="H26" s="42">
        <v>70</v>
      </c>
      <c r="I26" s="42">
        <v>363</v>
      </c>
      <c r="J26" s="42" t="s">
        <v>172</v>
      </c>
      <c r="K26" s="42">
        <v>184.5</v>
      </c>
      <c r="L26" s="42">
        <v>17</v>
      </c>
      <c r="M26" s="45">
        <f t="shared" si="2"/>
        <v>41100</v>
      </c>
      <c r="N26" s="45"/>
      <c r="O26" s="45"/>
      <c r="P26" s="42">
        <v>93</v>
      </c>
      <c r="Q26" s="42">
        <v>52</v>
      </c>
      <c r="R26" s="42">
        <v>870</v>
      </c>
      <c r="S26" s="45">
        <f t="shared" si="3"/>
        <v>2720</v>
      </c>
      <c r="T26" s="42">
        <v>256</v>
      </c>
      <c r="U26" s="45"/>
      <c r="V26" s="45"/>
      <c r="W26" s="45">
        <f t="shared" si="4"/>
        <v>34600</v>
      </c>
      <c r="X26" s="42">
        <v>0.85</v>
      </c>
      <c r="Y26" s="42">
        <v>6.82</v>
      </c>
      <c r="Z26" s="42">
        <v>6.88</v>
      </c>
      <c r="AA26" s="42">
        <v>70</v>
      </c>
      <c r="AB26" s="42">
        <v>4.1100000000000003</v>
      </c>
      <c r="AC26" s="42">
        <v>0.27200000000000002</v>
      </c>
      <c r="AD26" s="42">
        <v>3.46</v>
      </c>
    </row>
    <row r="27" spans="1:30" hidden="1" x14ac:dyDescent="0.25">
      <c r="A27" s="42" t="s">
        <v>196</v>
      </c>
      <c r="B27" s="42" t="s">
        <v>313</v>
      </c>
      <c r="C27" s="43" t="s">
        <v>219</v>
      </c>
      <c r="D27" s="40">
        <v>442729</v>
      </c>
      <c r="E27" s="40">
        <v>5412751</v>
      </c>
      <c r="F27" s="40">
        <v>582</v>
      </c>
      <c r="G27" s="44">
        <v>0.87</v>
      </c>
      <c r="H27" s="42">
        <v>47</v>
      </c>
      <c r="I27" s="42">
        <v>113</v>
      </c>
      <c r="J27" s="42">
        <v>3</v>
      </c>
      <c r="K27" s="42">
        <v>556</v>
      </c>
      <c r="L27" s="42" t="s">
        <v>177</v>
      </c>
      <c r="M27" s="45">
        <f t="shared" si="2"/>
        <v>6030</v>
      </c>
      <c r="N27" s="45"/>
      <c r="O27" s="45"/>
      <c r="P27" s="42">
        <v>47</v>
      </c>
      <c r="Q27" s="42">
        <v>66</v>
      </c>
      <c r="R27" s="42">
        <v>10</v>
      </c>
      <c r="S27" s="45">
        <f t="shared" si="3"/>
        <v>8240</v>
      </c>
      <c r="T27" s="42">
        <v>169</v>
      </c>
      <c r="U27" s="45"/>
      <c r="V27" s="45"/>
      <c r="W27" s="45">
        <f t="shared" si="4"/>
        <v>134500</v>
      </c>
      <c r="X27" s="42">
        <v>0.31</v>
      </c>
      <c r="Y27" s="42">
        <v>2.11</v>
      </c>
      <c r="Z27" s="42">
        <v>8.49</v>
      </c>
      <c r="AA27" s="42">
        <v>47</v>
      </c>
      <c r="AB27" s="42">
        <v>0.60299999999999998</v>
      </c>
      <c r="AC27" s="42">
        <v>0.82399999999999995</v>
      </c>
      <c r="AD27" s="42">
        <v>13.45</v>
      </c>
    </row>
    <row r="28" spans="1:30" hidden="1" x14ac:dyDescent="0.25">
      <c r="A28" s="30" t="s">
        <v>197</v>
      </c>
      <c r="B28" s="30" t="s">
        <v>315</v>
      </c>
      <c r="C28" s="36" t="s">
        <v>220</v>
      </c>
      <c r="D28" s="20">
        <v>445590</v>
      </c>
      <c r="E28" s="20">
        <v>5413054</v>
      </c>
      <c r="F28" s="20">
        <v>525</v>
      </c>
      <c r="G28" s="6">
        <v>0.55000000000000004</v>
      </c>
      <c r="H28" s="30">
        <v>6</v>
      </c>
      <c r="I28" s="30">
        <v>10</v>
      </c>
      <c r="J28" s="30" t="s">
        <v>172</v>
      </c>
      <c r="K28" s="30">
        <v>2.6</v>
      </c>
      <c r="L28" s="30">
        <v>35</v>
      </c>
      <c r="M28" s="32">
        <f t="shared" si="2"/>
        <v>8690</v>
      </c>
      <c r="N28" s="26"/>
      <c r="O28" s="26"/>
      <c r="P28" s="30">
        <v>166</v>
      </c>
      <c r="Q28" s="30">
        <v>9</v>
      </c>
      <c r="R28" s="30">
        <v>50</v>
      </c>
      <c r="S28" s="26">
        <f t="shared" si="3"/>
        <v>50</v>
      </c>
      <c r="T28" s="30" t="s">
        <v>167</v>
      </c>
      <c r="U28" s="26"/>
      <c r="V28" s="26"/>
      <c r="W28" s="26">
        <f t="shared" si="4"/>
        <v>420</v>
      </c>
      <c r="X28" s="30">
        <v>0.02</v>
      </c>
      <c r="Y28" s="31">
        <v>6.4</v>
      </c>
      <c r="Z28" s="30">
        <v>3.94</v>
      </c>
      <c r="AA28" s="30">
        <v>6</v>
      </c>
      <c r="AB28" s="31">
        <v>0.86899999999999999</v>
      </c>
      <c r="AC28" s="30">
        <v>5.0000000000000001E-3</v>
      </c>
      <c r="AD28" s="30">
        <v>4.2000000000000003E-2</v>
      </c>
    </row>
    <row r="29" spans="1:30" hidden="1" x14ac:dyDescent="0.25">
      <c r="A29" s="30" t="s">
        <v>198</v>
      </c>
      <c r="B29" s="30" t="s">
        <v>315</v>
      </c>
      <c r="C29" s="36" t="s">
        <v>220</v>
      </c>
      <c r="D29" s="20">
        <v>445388</v>
      </c>
      <c r="E29" s="20">
        <v>5413272</v>
      </c>
      <c r="F29" s="20">
        <v>495</v>
      </c>
      <c r="G29" s="6">
        <v>0.08</v>
      </c>
      <c r="H29" s="30">
        <v>2</v>
      </c>
      <c r="I29" s="30">
        <v>32</v>
      </c>
      <c r="J29" s="30" t="s">
        <v>172</v>
      </c>
      <c r="K29" s="30">
        <v>1.4</v>
      </c>
      <c r="L29" s="30">
        <v>220</v>
      </c>
      <c r="M29" s="32">
        <f t="shared" si="2"/>
        <v>1620</v>
      </c>
      <c r="N29" s="26"/>
      <c r="O29" s="26"/>
      <c r="P29" s="30">
        <v>354</v>
      </c>
      <c r="Q29" s="30">
        <v>20</v>
      </c>
      <c r="R29" s="30">
        <v>40</v>
      </c>
      <c r="S29" s="26">
        <f t="shared" si="3"/>
        <v>40</v>
      </c>
      <c r="T29" s="30" t="s">
        <v>167</v>
      </c>
      <c r="U29" s="26"/>
      <c r="V29" s="26"/>
      <c r="W29" s="26">
        <f t="shared" si="4"/>
        <v>300</v>
      </c>
      <c r="X29" s="30">
        <v>0.02</v>
      </c>
      <c r="Y29" s="31">
        <v>20.100000000000001</v>
      </c>
      <c r="Z29" s="31" t="s">
        <v>130</v>
      </c>
      <c r="AA29" s="30">
        <v>2</v>
      </c>
      <c r="AB29" s="31">
        <v>0.16200000000000001</v>
      </c>
      <c r="AC29" s="30">
        <v>4.0000000000000001E-3</v>
      </c>
      <c r="AD29" s="30">
        <v>0.03</v>
      </c>
    </row>
    <row r="30" spans="1:30" hidden="1" x14ac:dyDescent="0.25">
      <c r="A30" s="30" t="s">
        <v>199</v>
      </c>
      <c r="B30" s="30" t="s">
        <v>315</v>
      </c>
      <c r="C30" s="36" t="s">
        <v>220</v>
      </c>
      <c r="D30" s="20">
        <v>445388</v>
      </c>
      <c r="E30" s="20">
        <v>5413303</v>
      </c>
      <c r="F30" s="20">
        <v>496</v>
      </c>
      <c r="G30" s="6">
        <v>0.15</v>
      </c>
      <c r="H30" s="31">
        <v>10</v>
      </c>
      <c r="I30" s="30">
        <v>49</v>
      </c>
      <c r="J30" s="31">
        <v>6</v>
      </c>
      <c r="K30" s="30">
        <v>0.8</v>
      </c>
      <c r="L30" s="30">
        <v>172</v>
      </c>
      <c r="M30" s="32">
        <f t="shared" si="2"/>
        <v>12450.000000000002</v>
      </c>
      <c r="N30" s="26"/>
      <c r="O30" s="26"/>
      <c r="P30" s="30">
        <v>93</v>
      </c>
      <c r="Q30" s="30">
        <v>18</v>
      </c>
      <c r="R30" s="30">
        <v>30</v>
      </c>
      <c r="S30" s="26">
        <f t="shared" si="3"/>
        <v>20</v>
      </c>
      <c r="T30" s="30" t="s">
        <v>167</v>
      </c>
      <c r="U30" s="26"/>
      <c r="V30" s="26"/>
      <c r="W30" s="26">
        <f t="shared" si="4"/>
        <v>100</v>
      </c>
      <c r="X30" s="30">
        <v>0.01</v>
      </c>
      <c r="Y30" s="31">
        <v>13</v>
      </c>
      <c r="Z30" s="31" t="s">
        <v>130</v>
      </c>
      <c r="AA30" s="31">
        <v>10</v>
      </c>
      <c r="AB30" s="31">
        <v>1.2450000000000001</v>
      </c>
      <c r="AC30" s="30">
        <v>2E-3</v>
      </c>
      <c r="AD30" s="30">
        <v>0.01</v>
      </c>
    </row>
    <row r="31" spans="1:30" hidden="1" x14ac:dyDescent="0.25">
      <c r="A31" s="30" t="s">
        <v>200</v>
      </c>
      <c r="B31" s="30" t="s">
        <v>315</v>
      </c>
      <c r="C31" s="36" t="s">
        <v>221</v>
      </c>
      <c r="D31" s="20">
        <v>444493</v>
      </c>
      <c r="E31" s="20">
        <v>5413435</v>
      </c>
      <c r="F31" s="20">
        <v>616</v>
      </c>
      <c r="G31" s="6">
        <v>0.05</v>
      </c>
      <c r="H31" s="30">
        <v>5</v>
      </c>
      <c r="I31" s="30">
        <v>9</v>
      </c>
      <c r="J31" s="30" t="s">
        <v>172</v>
      </c>
      <c r="K31" s="30">
        <v>1.6</v>
      </c>
      <c r="L31" s="30">
        <v>8</v>
      </c>
      <c r="M31" s="32">
        <f t="shared" si="2"/>
        <v>20700</v>
      </c>
      <c r="N31" s="26"/>
      <c r="O31" s="26"/>
      <c r="P31" s="30">
        <v>318</v>
      </c>
      <c r="Q31" s="30">
        <v>3</v>
      </c>
      <c r="R31" s="30">
        <v>200</v>
      </c>
      <c r="S31" s="26">
        <f t="shared" si="3"/>
        <v>30</v>
      </c>
      <c r="T31" s="30" t="s">
        <v>167</v>
      </c>
      <c r="U31" s="26"/>
      <c r="V31" s="26"/>
      <c r="W31" s="26">
        <f t="shared" si="4"/>
        <v>200</v>
      </c>
      <c r="X31" s="30">
        <v>0.04</v>
      </c>
      <c r="Y31" s="30">
        <v>4.13</v>
      </c>
      <c r="Z31" s="30">
        <v>3.16</v>
      </c>
      <c r="AA31" s="30">
        <v>5</v>
      </c>
      <c r="AB31" s="31">
        <v>2.0699999999999998</v>
      </c>
      <c r="AC31" s="30">
        <v>3.0000000000000001E-3</v>
      </c>
      <c r="AD31" s="30">
        <v>0.02</v>
      </c>
    </row>
    <row r="32" spans="1:30" hidden="1" x14ac:dyDescent="0.25">
      <c r="A32" s="30" t="s">
        <v>201</v>
      </c>
      <c r="B32" s="30" t="s">
        <v>315</v>
      </c>
      <c r="C32" s="36" t="s">
        <v>221</v>
      </c>
      <c r="D32" s="20">
        <v>444473</v>
      </c>
      <c r="E32" s="20">
        <v>5413466</v>
      </c>
      <c r="F32" s="20">
        <v>615</v>
      </c>
      <c r="G32" s="6">
        <v>7.0000000000000007E-2</v>
      </c>
      <c r="H32" s="30">
        <v>3</v>
      </c>
      <c r="I32" s="30">
        <v>6</v>
      </c>
      <c r="J32" s="30" t="s">
        <v>172</v>
      </c>
      <c r="K32" s="30">
        <v>0.8</v>
      </c>
      <c r="L32" s="30">
        <v>9</v>
      </c>
      <c r="M32" s="32">
        <f t="shared" si="2"/>
        <v>8770</v>
      </c>
      <c r="N32" s="26"/>
      <c r="O32" s="26"/>
      <c r="P32" s="30">
        <v>290</v>
      </c>
      <c r="Q32" s="30">
        <v>4</v>
      </c>
      <c r="R32" s="31">
        <v>1250</v>
      </c>
      <c r="S32" s="26">
        <f t="shared" si="3"/>
        <v>10</v>
      </c>
      <c r="T32" s="30" t="s">
        <v>167</v>
      </c>
      <c r="U32" s="26"/>
      <c r="V32" s="26"/>
      <c r="W32" s="26">
        <f t="shared" si="4"/>
        <v>70</v>
      </c>
      <c r="X32" s="30">
        <v>0.28999999999999998</v>
      </c>
      <c r="Y32" s="30">
        <v>2.94</v>
      </c>
      <c r="Z32" s="30">
        <v>2.27</v>
      </c>
      <c r="AA32" s="30">
        <v>3</v>
      </c>
      <c r="AB32" s="31">
        <v>0.877</v>
      </c>
      <c r="AC32" s="30">
        <v>1E-3</v>
      </c>
      <c r="AD32" s="30">
        <v>7.0000000000000001E-3</v>
      </c>
    </row>
    <row r="33" spans="1:30" hidden="1" x14ac:dyDescent="0.25">
      <c r="A33" s="30" t="s">
        <v>202</v>
      </c>
      <c r="B33" s="30" t="s">
        <v>315</v>
      </c>
      <c r="C33" s="36" t="s">
        <v>222</v>
      </c>
      <c r="D33" s="20">
        <v>444432</v>
      </c>
      <c r="E33" s="20">
        <v>5413467</v>
      </c>
      <c r="F33" s="20">
        <v>614</v>
      </c>
      <c r="G33" s="6">
        <v>0.05</v>
      </c>
      <c r="H33" s="30">
        <v>5</v>
      </c>
      <c r="I33" s="30">
        <v>12</v>
      </c>
      <c r="J33" s="30" t="s">
        <v>172</v>
      </c>
      <c r="K33" s="30">
        <v>0.8</v>
      </c>
      <c r="L33" s="30">
        <v>8</v>
      </c>
      <c r="M33" s="32">
        <f t="shared" si="2"/>
        <v>17550</v>
      </c>
      <c r="N33" s="26"/>
      <c r="O33" s="26"/>
      <c r="P33" s="30">
        <v>815</v>
      </c>
      <c r="Q33" s="30">
        <v>1</v>
      </c>
      <c r="R33" s="31">
        <v>1380</v>
      </c>
      <c r="S33" s="26">
        <f t="shared" si="3"/>
        <v>10</v>
      </c>
      <c r="T33" s="30" t="s">
        <v>167</v>
      </c>
      <c r="U33" s="26"/>
      <c r="V33" s="26"/>
      <c r="W33" s="26">
        <f t="shared" si="4"/>
        <v>120</v>
      </c>
      <c r="X33" s="30">
        <v>0.3</v>
      </c>
      <c r="Y33" s="31">
        <v>6.25</v>
      </c>
      <c r="Z33" s="30">
        <v>4.4400000000000004</v>
      </c>
      <c r="AA33" s="30">
        <v>5</v>
      </c>
      <c r="AB33" s="31">
        <v>1.7549999999999999</v>
      </c>
      <c r="AC33" s="30">
        <v>1E-3</v>
      </c>
      <c r="AD33" s="30">
        <v>1.2E-2</v>
      </c>
    </row>
    <row r="34" spans="1:30" hidden="1" x14ac:dyDescent="0.25">
      <c r="A34" s="30" t="s">
        <v>203</v>
      </c>
      <c r="B34" s="30" t="s">
        <v>315</v>
      </c>
      <c r="C34" s="36" t="s">
        <v>223</v>
      </c>
      <c r="D34" s="20">
        <v>444777</v>
      </c>
      <c r="E34" s="20">
        <v>5413370</v>
      </c>
      <c r="F34" s="20">
        <v>596</v>
      </c>
      <c r="G34" s="6">
        <v>0.71</v>
      </c>
      <c r="H34" s="30">
        <v>5</v>
      </c>
      <c r="I34" s="30">
        <v>169</v>
      </c>
      <c r="J34" s="31">
        <v>58</v>
      </c>
      <c r="K34" s="30">
        <v>0.6</v>
      </c>
      <c r="L34" s="30">
        <v>207</v>
      </c>
      <c r="M34" s="32">
        <f t="shared" si="2"/>
        <v>2480</v>
      </c>
      <c r="N34" s="26"/>
      <c r="O34" s="26"/>
      <c r="P34" s="30">
        <v>33</v>
      </c>
      <c r="Q34" s="30">
        <v>17</v>
      </c>
      <c r="R34" s="30">
        <v>20</v>
      </c>
      <c r="S34" s="26">
        <f t="shared" si="3"/>
        <v>50</v>
      </c>
      <c r="T34" s="31">
        <v>38</v>
      </c>
      <c r="U34" s="26"/>
      <c r="V34" s="26"/>
      <c r="W34" s="26">
        <f t="shared" si="4"/>
        <v>120</v>
      </c>
      <c r="X34" s="30">
        <v>0.01</v>
      </c>
      <c r="Y34" s="31">
        <v>28.6</v>
      </c>
      <c r="Z34" s="31" t="s">
        <v>130</v>
      </c>
      <c r="AA34" s="30">
        <v>5</v>
      </c>
      <c r="AB34" s="31">
        <v>0.248</v>
      </c>
      <c r="AC34" s="30">
        <v>5.0000000000000001E-3</v>
      </c>
      <c r="AD34" s="30">
        <v>1.2E-2</v>
      </c>
    </row>
    <row r="35" spans="1:30" hidden="1" x14ac:dyDescent="0.25">
      <c r="A35" s="30" t="s">
        <v>204</v>
      </c>
      <c r="B35" s="30" t="s">
        <v>315</v>
      </c>
      <c r="C35" s="36" t="s">
        <v>224</v>
      </c>
      <c r="D35" s="20">
        <v>444737</v>
      </c>
      <c r="E35" s="20">
        <v>5413370</v>
      </c>
      <c r="F35" s="20">
        <v>614</v>
      </c>
      <c r="G35" s="6">
        <v>0.81</v>
      </c>
      <c r="H35" s="30">
        <v>7</v>
      </c>
      <c r="I35" s="30">
        <v>87</v>
      </c>
      <c r="J35" s="31">
        <v>142</v>
      </c>
      <c r="K35" s="30" t="s">
        <v>165</v>
      </c>
      <c r="L35" s="30">
        <v>249</v>
      </c>
      <c r="M35" s="32">
        <f t="shared" si="2"/>
        <v>2450</v>
      </c>
      <c r="N35" s="26"/>
      <c r="O35" s="26"/>
      <c r="P35" s="30">
        <v>27</v>
      </c>
      <c r="Q35" s="30">
        <v>11</v>
      </c>
      <c r="R35" s="30">
        <v>40</v>
      </c>
      <c r="S35" s="26">
        <f t="shared" si="3"/>
        <v>20</v>
      </c>
      <c r="T35" s="30" t="s">
        <v>167</v>
      </c>
      <c r="U35" s="26"/>
      <c r="V35" s="26"/>
      <c r="W35" s="26">
        <f t="shared" si="4"/>
        <v>50</v>
      </c>
      <c r="X35" s="30">
        <v>0.01</v>
      </c>
      <c r="Y35" s="31">
        <v>32.6</v>
      </c>
      <c r="Z35" s="31" t="s">
        <v>130</v>
      </c>
      <c r="AA35" s="30">
        <v>7</v>
      </c>
      <c r="AB35" s="31">
        <v>0.245</v>
      </c>
      <c r="AC35" s="30">
        <v>2E-3</v>
      </c>
      <c r="AD35" s="30">
        <v>5.0000000000000001E-3</v>
      </c>
    </row>
    <row r="36" spans="1:30" hidden="1" x14ac:dyDescent="0.25">
      <c r="A36" s="30" t="s">
        <v>205</v>
      </c>
      <c r="B36" s="30" t="s">
        <v>314</v>
      </c>
      <c r="C36" s="36" t="s">
        <v>225</v>
      </c>
      <c r="D36" s="20">
        <v>442617</v>
      </c>
      <c r="E36" s="20">
        <v>5413237</v>
      </c>
      <c r="F36" s="20">
        <v>531</v>
      </c>
      <c r="G36" s="6">
        <v>0.11</v>
      </c>
      <c r="H36" s="30">
        <v>7</v>
      </c>
      <c r="I36" s="30">
        <v>8</v>
      </c>
      <c r="J36" s="30">
        <v>2</v>
      </c>
      <c r="K36" s="30">
        <v>1.6</v>
      </c>
      <c r="L36" s="30">
        <v>18</v>
      </c>
      <c r="M36" s="32">
        <f t="shared" si="2"/>
        <v>13450</v>
      </c>
      <c r="N36" s="26"/>
      <c r="O36" s="26"/>
      <c r="P36" s="30">
        <v>770</v>
      </c>
      <c r="Q36" s="30">
        <v>1</v>
      </c>
      <c r="R36" s="30">
        <v>490</v>
      </c>
      <c r="S36" s="26">
        <f t="shared" si="3"/>
        <v>40</v>
      </c>
      <c r="T36" s="30" t="s">
        <v>167</v>
      </c>
      <c r="U36" s="26"/>
      <c r="V36" s="26"/>
      <c r="W36" s="26">
        <f t="shared" si="4"/>
        <v>840</v>
      </c>
      <c r="X36" s="30">
        <v>3.32</v>
      </c>
      <c r="Y36" s="31">
        <v>6.45</v>
      </c>
      <c r="Z36" s="30">
        <v>2.08</v>
      </c>
      <c r="AA36" s="30">
        <v>7</v>
      </c>
      <c r="AB36" s="31">
        <v>1.345</v>
      </c>
      <c r="AC36" s="30">
        <v>4.0000000000000001E-3</v>
      </c>
      <c r="AD36" s="30">
        <v>8.4000000000000005E-2</v>
      </c>
    </row>
    <row r="37" spans="1:30" hidden="1" x14ac:dyDescent="0.25">
      <c r="A37" s="30" t="s">
        <v>206</v>
      </c>
      <c r="B37" s="30" t="s">
        <v>314</v>
      </c>
      <c r="C37" s="36" t="s">
        <v>225</v>
      </c>
      <c r="D37" s="20">
        <v>442597</v>
      </c>
      <c r="E37" s="20">
        <v>5413269</v>
      </c>
      <c r="F37" s="20">
        <v>530</v>
      </c>
      <c r="G37" s="6">
        <v>0.11</v>
      </c>
      <c r="H37" s="30">
        <v>1</v>
      </c>
      <c r="I37" s="30">
        <v>104</v>
      </c>
      <c r="J37" s="31">
        <v>5</v>
      </c>
      <c r="K37" s="30" t="s">
        <v>165</v>
      </c>
      <c r="L37" s="30">
        <v>171</v>
      </c>
      <c r="M37" s="26">
        <f t="shared" si="2"/>
        <v>280</v>
      </c>
      <c r="N37" s="26"/>
      <c r="O37" s="26"/>
      <c r="P37" s="30">
        <v>85</v>
      </c>
      <c r="Q37" s="30">
        <v>24</v>
      </c>
      <c r="R37" s="30">
        <v>10</v>
      </c>
      <c r="S37" s="26">
        <f t="shared" si="3"/>
        <v>20</v>
      </c>
      <c r="T37" s="30" t="s">
        <v>167</v>
      </c>
      <c r="U37" s="26"/>
      <c r="V37" s="26"/>
      <c r="W37" s="26">
        <f t="shared" si="4"/>
        <v>40</v>
      </c>
      <c r="X37" s="30">
        <v>0.99</v>
      </c>
      <c r="Y37" s="31">
        <v>26</v>
      </c>
      <c r="Z37" s="31" t="s">
        <v>130</v>
      </c>
      <c r="AA37" s="30">
        <v>1</v>
      </c>
      <c r="AB37" s="31">
        <v>2.8000000000000001E-2</v>
      </c>
      <c r="AC37" s="30">
        <v>2E-3</v>
      </c>
      <c r="AD37" s="30">
        <v>4.0000000000000001E-3</v>
      </c>
    </row>
    <row r="38" spans="1:30" hidden="1" x14ac:dyDescent="0.25">
      <c r="A38" s="42" t="s">
        <v>207</v>
      </c>
      <c r="B38" s="42" t="s">
        <v>313</v>
      </c>
      <c r="C38" s="43" t="s">
        <v>226</v>
      </c>
      <c r="D38" s="40">
        <v>443323</v>
      </c>
      <c r="E38" s="40">
        <v>5412582</v>
      </c>
      <c r="F38" s="40">
        <v>635</v>
      </c>
      <c r="G38" s="44">
        <v>1.4</v>
      </c>
      <c r="H38" s="42">
        <v>21</v>
      </c>
      <c r="I38" s="42">
        <v>134</v>
      </c>
      <c r="J38" s="42" t="s">
        <v>172</v>
      </c>
      <c r="K38" s="42">
        <v>2.2000000000000002</v>
      </c>
      <c r="L38" s="42">
        <v>5</v>
      </c>
      <c r="M38" s="45">
        <f t="shared" si="2"/>
        <v>19500</v>
      </c>
      <c r="N38" s="45"/>
      <c r="O38" s="45"/>
      <c r="P38" s="42">
        <v>64</v>
      </c>
      <c r="Q38" s="42">
        <v>73</v>
      </c>
      <c r="R38" s="42">
        <v>10</v>
      </c>
      <c r="S38" s="45">
        <f t="shared" si="3"/>
        <v>50</v>
      </c>
      <c r="T38" s="42" t="s">
        <v>167</v>
      </c>
      <c r="U38" s="45"/>
      <c r="V38" s="45"/>
      <c r="W38" s="45">
        <f t="shared" si="4"/>
        <v>260</v>
      </c>
      <c r="X38" s="42">
        <v>0.25</v>
      </c>
      <c r="Y38" s="42">
        <v>6.91</v>
      </c>
      <c r="Z38" s="42">
        <v>7.19</v>
      </c>
      <c r="AA38" s="42">
        <v>21</v>
      </c>
      <c r="AB38" s="42">
        <v>1.95</v>
      </c>
      <c r="AC38" s="42">
        <v>5.0000000000000001E-3</v>
      </c>
      <c r="AD38" s="42">
        <v>2.5999999999999999E-2</v>
      </c>
    </row>
    <row r="39" spans="1:30" hidden="1" x14ac:dyDescent="0.25">
      <c r="A39" s="30" t="s">
        <v>208</v>
      </c>
      <c r="B39" s="30" t="s">
        <v>313</v>
      </c>
      <c r="C39" s="36" t="s">
        <v>227</v>
      </c>
      <c r="D39" s="20">
        <v>443244</v>
      </c>
      <c r="E39" s="20">
        <v>5412800</v>
      </c>
      <c r="F39" s="20">
        <v>649</v>
      </c>
      <c r="G39" s="6">
        <v>0.5</v>
      </c>
      <c r="H39" s="31">
        <v>50</v>
      </c>
      <c r="I39" s="30">
        <v>116</v>
      </c>
      <c r="J39" s="30" t="s">
        <v>172</v>
      </c>
      <c r="K39" s="30">
        <v>63.9</v>
      </c>
      <c r="L39" s="30">
        <v>71</v>
      </c>
      <c r="M39" s="32">
        <f t="shared" si="2"/>
        <v>29000</v>
      </c>
      <c r="N39" s="26"/>
      <c r="O39" s="26"/>
      <c r="P39" s="30">
        <v>376</v>
      </c>
      <c r="Q39" s="30">
        <v>4</v>
      </c>
      <c r="R39" s="30">
        <v>90</v>
      </c>
      <c r="S39" s="26">
        <f t="shared" si="3"/>
        <v>590</v>
      </c>
      <c r="T39" s="30" t="s">
        <v>167</v>
      </c>
      <c r="U39" s="26"/>
      <c r="V39" s="26"/>
      <c r="W39" s="32">
        <f t="shared" si="4"/>
        <v>18050</v>
      </c>
      <c r="X39" s="30">
        <v>0.37</v>
      </c>
      <c r="Y39" s="31">
        <v>21.4</v>
      </c>
      <c r="Z39" s="31" t="s">
        <v>130</v>
      </c>
      <c r="AA39" s="31">
        <v>50</v>
      </c>
      <c r="AB39" s="31">
        <v>2.9</v>
      </c>
      <c r="AC39" s="30">
        <v>5.8999999999999997E-2</v>
      </c>
      <c r="AD39" s="31">
        <v>1.8049999999999999</v>
      </c>
    </row>
    <row r="40" spans="1:30" hidden="1" x14ac:dyDescent="0.25">
      <c r="A40" s="42" t="s">
        <v>209</v>
      </c>
      <c r="B40" s="42" t="s">
        <v>313</v>
      </c>
      <c r="C40" s="43" t="s">
        <v>228</v>
      </c>
      <c r="D40" s="40">
        <v>443223</v>
      </c>
      <c r="E40" s="40">
        <v>5412800</v>
      </c>
      <c r="F40" s="40">
        <v>648</v>
      </c>
      <c r="G40" s="44">
        <v>0.43</v>
      </c>
      <c r="H40" s="42">
        <v>16</v>
      </c>
      <c r="I40" s="42">
        <v>1235</v>
      </c>
      <c r="J40" s="42" t="s">
        <v>172</v>
      </c>
      <c r="K40" s="42">
        <v>281</v>
      </c>
      <c r="L40" s="42">
        <v>20</v>
      </c>
      <c r="M40" s="45">
        <f t="shared" si="2"/>
        <v>9130</v>
      </c>
      <c r="N40" s="45"/>
      <c r="O40" s="45"/>
      <c r="P40" s="42">
        <v>402</v>
      </c>
      <c r="Q40" s="42">
        <v>4</v>
      </c>
      <c r="R40" s="42">
        <v>520</v>
      </c>
      <c r="S40" s="45">
        <f t="shared" si="3"/>
        <v>5709.9999999999991</v>
      </c>
      <c r="T40" s="42">
        <v>7</v>
      </c>
      <c r="U40" s="45"/>
      <c r="V40" s="45"/>
      <c r="W40" s="45">
        <f t="shared" si="4"/>
        <v>67300</v>
      </c>
      <c r="X40" s="42">
        <v>1.05</v>
      </c>
      <c r="Y40" s="42">
        <v>16</v>
      </c>
      <c r="Z40" s="42" t="s">
        <v>130</v>
      </c>
      <c r="AA40" s="42">
        <v>16</v>
      </c>
      <c r="AB40" s="42">
        <v>0.91300000000000003</v>
      </c>
      <c r="AC40" s="42">
        <v>0.57099999999999995</v>
      </c>
      <c r="AD40" s="42">
        <v>6.73</v>
      </c>
    </row>
    <row r="41" spans="1:30" hidden="1" x14ac:dyDescent="0.25">
      <c r="A41" s="30" t="s">
        <v>210</v>
      </c>
      <c r="B41" s="30" t="s">
        <v>314</v>
      </c>
      <c r="C41" s="36" t="s">
        <v>229</v>
      </c>
      <c r="D41" s="20">
        <v>441461</v>
      </c>
      <c r="E41" s="20">
        <v>5413744</v>
      </c>
      <c r="F41" s="20">
        <v>229</v>
      </c>
      <c r="G41" s="6">
        <v>0.04</v>
      </c>
      <c r="H41" s="30">
        <v>5</v>
      </c>
      <c r="I41" s="30">
        <v>24</v>
      </c>
      <c r="J41" s="31">
        <v>14</v>
      </c>
      <c r="K41" s="30">
        <v>7.7</v>
      </c>
      <c r="L41" s="30">
        <v>85</v>
      </c>
      <c r="M41" s="26">
        <f t="shared" si="2"/>
        <v>190</v>
      </c>
      <c r="N41" s="26"/>
      <c r="O41" s="26"/>
      <c r="P41" s="30">
        <v>844</v>
      </c>
      <c r="Q41" s="31">
        <v>154</v>
      </c>
      <c r="R41" s="30">
        <v>70</v>
      </c>
      <c r="S41" s="32">
        <f t="shared" si="3"/>
        <v>2710</v>
      </c>
      <c r="T41" s="30" t="s">
        <v>167</v>
      </c>
      <c r="U41" s="26"/>
      <c r="V41" s="26"/>
      <c r="W41" s="32">
        <f t="shared" si="4"/>
        <v>1560</v>
      </c>
      <c r="X41" s="30">
        <v>0.21</v>
      </c>
      <c r="Y41" s="31">
        <v>29.4</v>
      </c>
      <c r="Z41" s="31" t="s">
        <v>130</v>
      </c>
      <c r="AA41" s="30">
        <v>5</v>
      </c>
      <c r="AB41" s="30">
        <v>1.9E-2</v>
      </c>
      <c r="AC41" s="31">
        <v>0.27100000000000002</v>
      </c>
      <c r="AD41" s="31">
        <v>0.156</v>
      </c>
    </row>
    <row r="42" spans="1:30" hidden="1" x14ac:dyDescent="0.25">
      <c r="A42" s="42" t="s">
        <v>211</v>
      </c>
      <c r="B42" s="42" t="s">
        <v>314</v>
      </c>
      <c r="C42" s="43" t="s">
        <v>229</v>
      </c>
      <c r="D42" s="40">
        <v>441441</v>
      </c>
      <c r="E42" s="40">
        <v>5413775</v>
      </c>
      <c r="F42" s="40">
        <v>225</v>
      </c>
      <c r="G42" s="44">
        <v>0.02</v>
      </c>
      <c r="H42" s="42">
        <v>1</v>
      </c>
      <c r="I42" s="42">
        <v>5</v>
      </c>
      <c r="J42" s="42">
        <v>3</v>
      </c>
      <c r="K42" s="42">
        <v>0.9</v>
      </c>
      <c r="L42" s="42">
        <v>68</v>
      </c>
      <c r="M42" s="45">
        <f t="shared" si="2"/>
        <v>1340</v>
      </c>
      <c r="N42" s="45"/>
      <c r="O42" s="45"/>
      <c r="P42" s="42">
        <v>1255</v>
      </c>
      <c r="Q42" s="42">
        <v>25</v>
      </c>
      <c r="R42" s="42">
        <v>600</v>
      </c>
      <c r="S42" s="45">
        <f t="shared" si="3"/>
        <v>40</v>
      </c>
      <c r="T42" s="42" t="s">
        <v>167</v>
      </c>
      <c r="U42" s="45"/>
      <c r="V42" s="45"/>
      <c r="W42" s="45">
        <f t="shared" si="4"/>
        <v>190</v>
      </c>
      <c r="X42" s="42">
        <v>2.87</v>
      </c>
      <c r="Y42" s="42">
        <v>18</v>
      </c>
      <c r="Z42" s="42">
        <v>8.51</v>
      </c>
      <c r="AA42" s="42">
        <v>1</v>
      </c>
      <c r="AB42" s="42">
        <v>0.13400000000000001</v>
      </c>
      <c r="AC42" s="42">
        <v>4.0000000000000001E-3</v>
      </c>
      <c r="AD42" s="42">
        <v>1.9E-2</v>
      </c>
    </row>
    <row r="43" spans="1:30" hidden="1" x14ac:dyDescent="0.25">
      <c r="A43" s="30" t="s">
        <v>212</v>
      </c>
      <c r="B43" s="30" t="s">
        <v>314</v>
      </c>
      <c r="C43" s="36" t="s">
        <v>230</v>
      </c>
      <c r="D43" s="20">
        <v>441784</v>
      </c>
      <c r="E43" s="20">
        <v>5413494</v>
      </c>
      <c r="F43" s="20">
        <v>397</v>
      </c>
      <c r="G43" s="6">
        <v>0.02</v>
      </c>
      <c r="H43" s="30">
        <v>1</v>
      </c>
      <c r="I43" s="30">
        <v>205</v>
      </c>
      <c r="J43" s="30" t="s">
        <v>172</v>
      </c>
      <c r="K43" s="30">
        <v>0.6</v>
      </c>
      <c r="L43" s="30">
        <v>148</v>
      </c>
      <c r="M43" s="26">
        <f t="shared" si="2"/>
        <v>290</v>
      </c>
      <c r="N43" s="26"/>
      <c r="O43" s="26"/>
      <c r="P43" s="30">
        <v>42</v>
      </c>
      <c r="Q43" s="30">
        <v>7</v>
      </c>
      <c r="R43" s="30" t="s">
        <v>166</v>
      </c>
      <c r="S43" s="26">
        <f t="shared" si="3"/>
        <v>30</v>
      </c>
      <c r="T43" s="30" t="s">
        <v>167</v>
      </c>
      <c r="U43" s="26"/>
      <c r="V43" s="26"/>
      <c r="W43" s="26">
        <f t="shared" si="4"/>
        <v>180</v>
      </c>
      <c r="X43" s="30">
        <v>0.02</v>
      </c>
      <c r="Y43" s="31">
        <v>17.8</v>
      </c>
      <c r="Z43" s="31" t="s">
        <v>130</v>
      </c>
      <c r="AA43" s="30">
        <v>1</v>
      </c>
      <c r="AB43" s="30">
        <v>2.9000000000000001E-2</v>
      </c>
      <c r="AC43" s="30">
        <v>3.0000000000000001E-3</v>
      </c>
      <c r="AD43" s="30">
        <v>1.7999999999999999E-2</v>
      </c>
    </row>
    <row r="44" spans="1:30" hidden="1" x14ac:dyDescent="0.25">
      <c r="A44" s="10"/>
      <c r="B44" s="10"/>
      <c r="C44" s="52"/>
      <c r="D44" s="53"/>
      <c r="E44" s="53"/>
      <c r="F44" s="53"/>
      <c r="G44"/>
      <c r="H44" s="10"/>
      <c r="I44" s="10"/>
      <c r="J44" s="10"/>
      <c r="K44" s="10"/>
      <c r="L44" s="10"/>
      <c r="P44" s="10"/>
      <c r="Q44" s="10"/>
      <c r="R44" s="10"/>
      <c r="T44" s="10"/>
      <c r="X44" s="10"/>
      <c r="Y44" s="28"/>
      <c r="Z44" s="28"/>
      <c r="AA44" s="10"/>
      <c r="AB44" s="10"/>
      <c r="AC44" s="10"/>
      <c r="AD44" s="10"/>
    </row>
    <row r="45" spans="1:30" hidden="1" x14ac:dyDescent="0.25">
      <c r="A45" s="30" t="s">
        <v>302</v>
      </c>
      <c r="B45" s="30" t="s">
        <v>312</v>
      </c>
      <c r="C45" s="36" t="s">
        <v>214</v>
      </c>
      <c r="D45" s="26">
        <f>AVERAGE(D6:D7)</f>
        <v>441083</v>
      </c>
      <c r="E45" s="26">
        <f t="shared" ref="E45:AD45" si="5">AVERAGE(E6:E7)</f>
        <v>5412861.5</v>
      </c>
      <c r="F45" s="26">
        <f t="shared" si="5"/>
        <v>282.5</v>
      </c>
      <c r="G45" s="26">
        <f t="shared" si="5"/>
        <v>0.44999999999999996</v>
      </c>
      <c r="H45" s="26">
        <f t="shared" si="5"/>
        <v>30</v>
      </c>
      <c r="I45" s="26">
        <f t="shared" si="5"/>
        <v>59</v>
      </c>
      <c r="J45" s="32">
        <f t="shared" si="5"/>
        <v>24</v>
      </c>
      <c r="K45" s="26">
        <f t="shared" si="5"/>
        <v>95.7</v>
      </c>
      <c r="L45" s="26">
        <f t="shared" si="5"/>
        <v>51.5</v>
      </c>
      <c r="M45" s="32">
        <f t="shared" si="5"/>
        <v>49850</v>
      </c>
      <c r="N45" s="26"/>
      <c r="O45" s="26"/>
      <c r="P45" s="26">
        <f t="shared" si="5"/>
        <v>349</v>
      </c>
      <c r="Q45" s="26">
        <f t="shared" si="5"/>
        <v>75</v>
      </c>
      <c r="R45" s="26">
        <f t="shared" si="5"/>
        <v>65</v>
      </c>
      <c r="S45" s="32">
        <f t="shared" si="5"/>
        <v>1094</v>
      </c>
      <c r="T45" s="32">
        <f t="shared" si="5"/>
        <v>63</v>
      </c>
      <c r="U45" s="26"/>
      <c r="V45" s="26"/>
      <c r="W45" s="32">
        <f t="shared" si="5"/>
        <v>18255</v>
      </c>
      <c r="X45" s="26">
        <f t="shared" si="5"/>
        <v>0.33499999999999996</v>
      </c>
      <c r="Y45" s="26">
        <f t="shared" si="5"/>
        <v>19.5</v>
      </c>
      <c r="Z45" s="26">
        <f t="shared" si="5"/>
        <v>9.7899999999999991</v>
      </c>
      <c r="AA45" s="32">
        <f t="shared" si="5"/>
        <v>30</v>
      </c>
      <c r="AB45" s="32">
        <f t="shared" si="5"/>
        <v>4.9850000000000003</v>
      </c>
      <c r="AC45" s="32">
        <f t="shared" si="5"/>
        <v>0.218</v>
      </c>
      <c r="AD45" s="32">
        <f t="shared" si="5"/>
        <v>1.8255000000000001</v>
      </c>
    </row>
    <row r="46" spans="1:30" hidden="1" x14ac:dyDescent="0.25">
      <c r="A46" s="30" t="s">
        <v>305</v>
      </c>
      <c r="B46" s="30" t="s">
        <v>312</v>
      </c>
      <c r="C46" s="35" t="s">
        <v>21</v>
      </c>
      <c r="D46" s="26">
        <f>AVERAGE(D4)</f>
        <v>441391</v>
      </c>
      <c r="E46" s="26">
        <f t="shared" ref="E46:AD46" si="6">AVERAGE(E4)</f>
        <v>5412907</v>
      </c>
      <c r="F46" s="26">
        <f t="shared" si="6"/>
        <v>376</v>
      </c>
      <c r="G46" s="26">
        <f t="shared" si="6"/>
        <v>0.01</v>
      </c>
      <c r="H46" s="26">
        <f t="shared" si="6"/>
        <v>0.38</v>
      </c>
      <c r="I46" s="26">
        <f t="shared" si="6"/>
        <v>11.5</v>
      </c>
      <c r="J46" s="26">
        <f t="shared" si="6"/>
        <v>0.64</v>
      </c>
      <c r="K46" s="26">
        <f t="shared" si="6"/>
        <v>0.76</v>
      </c>
      <c r="L46" s="26">
        <f t="shared" si="6"/>
        <v>57.7</v>
      </c>
      <c r="M46" s="32">
        <f t="shared" si="6"/>
        <v>2150</v>
      </c>
      <c r="N46" s="26"/>
      <c r="O46" s="26">
        <f t="shared" si="6"/>
        <v>0.02</v>
      </c>
      <c r="P46" s="26">
        <f t="shared" si="6"/>
        <v>618</v>
      </c>
      <c r="Q46" s="26">
        <f t="shared" si="6"/>
        <v>3.18</v>
      </c>
      <c r="R46" s="26">
        <f t="shared" si="6"/>
        <v>600</v>
      </c>
      <c r="S46" s="26">
        <f t="shared" si="6"/>
        <v>19.399999999999999</v>
      </c>
      <c r="T46" s="26">
        <f t="shared" si="6"/>
        <v>1.39</v>
      </c>
      <c r="U46" s="26">
        <f t="shared" si="6"/>
        <v>7</v>
      </c>
      <c r="V46" s="26">
        <f t="shared" si="6"/>
        <v>4.87</v>
      </c>
      <c r="W46" s="26">
        <f t="shared" si="6"/>
        <v>196</v>
      </c>
      <c r="X46" s="26">
        <f t="shared" si="6"/>
        <v>5.77</v>
      </c>
      <c r="Y46" s="26">
        <f t="shared" si="6"/>
        <v>9.84</v>
      </c>
      <c r="Z46" s="26">
        <f t="shared" si="6"/>
        <v>4.5999999999999996</v>
      </c>
      <c r="AA46" s="26">
        <f t="shared" si="6"/>
        <v>0.38</v>
      </c>
      <c r="AB46" s="26">
        <f t="shared" si="6"/>
        <v>0.215</v>
      </c>
      <c r="AC46" s="26">
        <f t="shared" si="6"/>
        <v>1.9399999999999999E-3</v>
      </c>
      <c r="AD46" s="26">
        <f t="shared" si="6"/>
        <v>1.9599999999999999E-2</v>
      </c>
    </row>
    <row r="47" spans="1:30" hidden="1" x14ac:dyDescent="0.25">
      <c r="A47" s="30" t="s">
        <v>306</v>
      </c>
      <c r="B47" s="30" t="s">
        <v>313</v>
      </c>
      <c r="C47" s="36" t="s">
        <v>217</v>
      </c>
      <c r="D47" s="26">
        <f>AVERAGE(D15:D26)</f>
        <v>442012.25</v>
      </c>
      <c r="E47" s="26">
        <f t="shared" ref="E47:AD47" si="7">AVERAGE(E15:E26)</f>
        <v>5412853.75</v>
      </c>
      <c r="F47" s="26">
        <f t="shared" si="7"/>
        <v>443.16666666666669</v>
      </c>
      <c r="G47" s="32">
        <f t="shared" si="7"/>
        <v>7.86</v>
      </c>
      <c r="H47" s="32">
        <f t="shared" si="7"/>
        <v>132.25</v>
      </c>
      <c r="I47" s="32">
        <f t="shared" si="7"/>
        <v>1345.3333333333333</v>
      </c>
      <c r="J47" s="32">
        <f t="shared" si="7"/>
        <v>34.6</v>
      </c>
      <c r="K47" s="32">
        <f t="shared" si="7"/>
        <v>401.16999999999996</v>
      </c>
      <c r="L47" s="26">
        <f t="shared" si="7"/>
        <v>19.428571428571427</v>
      </c>
      <c r="M47" s="32">
        <f t="shared" si="7"/>
        <v>47793.333333333336</v>
      </c>
      <c r="N47" s="26"/>
      <c r="O47" s="26"/>
      <c r="P47" s="26">
        <f t="shared" si="7"/>
        <v>304.66666666666669</v>
      </c>
      <c r="Q47" s="32">
        <f t="shared" si="7"/>
        <v>185.91666666666666</v>
      </c>
      <c r="R47" s="26">
        <f t="shared" si="7"/>
        <v>226.36363636363637</v>
      </c>
      <c r="S47" s="32">
        <f t="shared" si="7"/>
        <v>16029.166666666666</v>
      </c>
      <c r="T47" s="32">
        <f t="shared" si="7"/>
        <v>176.91666666666666</v>
      </c>
      <c r="U47" s="26"/>
      <c r="V47" s="26"/>
      <c r="W47" s="32">
        <f t="shared" si="7"/>
        <v>107264.16666666667</v>
      </c>
      <c r="X47" s="26">
        <f t="shared" si="7"/>
        <v>4.3850000000000007</v>
      </c>
      <c r="Y47" s="26">
        <f t="shared" si="7"/>
        <v>12.440833333333332</v>
      </c>
      <c r="Z47" s="26">
        <f t="shared" si="7"/>
        <v>6.7750000000000004</v>
      </c>
      <c r="AA47" s="32">
        <f t="shared" si="7"/>
        <v>132.25</v>
      </c>
      <c r="AB47" s="32">
        <f t="shared" si="7"/>
        <v>4.7793333333333337</v>
      </c>
      <c r="AC47" s="32">
        <f t="shared" si="7"/>
        <v>1.6029166666666663</v>
      </c>
      <c r="AD47" s="32">
        <f t="shared" si="7"/>
        <v>10.726416666666667</v>
      </c>
    </row>
    <row r="48" spans="1:30" hidden="1" x14ac:dyDescent="0.25">
      <c r="A48" s="30" t="s">
        <v>308</v>
      </c>
      <c r="B48" s="30" t="s">
        <v>313</v>
      </c>
      <c r="C48" s="36" t="s">
        <v>216</v>
      </c>
      <c r="D48" s="26">
        <f>AVERAGE(D11:D14)</f>
        <v>442251</v>
      </c>
      <c r="E48" s="26">
        <f t="shared" ref="E48:AD48" si="8">AVERAGE(E11:E14)</f>
        <v>5412872.75</v>
      </c>
      <c r="F48" s="26">
        <f t="shared" si="8"/>
        <v>492.25</v>
      </c>
      <c r="G48" s="32">
        <f t="shared" si="8"/>
        <v>2.0575000000000001</v>
      </c>
      <c r="H48" s="26">
        <f t="shared" si="8"/>
        <v>82</v>
      </c>
      <c r="I48" s="26">
        <f t="shared" si="8"/>
        <v>270.5</v>
      </c>
      <c r="J48" s="32">
        <f t="shared" si="8"/>
        <v>12.333333333333334</v>
      </c>
      <c r="K48" s="32">
        <f t="shared" si="8"/>
        <v>234.93333333333331</v>
      </c>
      <c r="L48" s="26">
        <f t="shared" si="8"/>
        <v>6.5</v>
      </c>
      <c r="M48" s="32">
        <f t="shared" si="8"/>
        <v>22285</v>
      </c>
      <c r="N48" s="26"/>
      <c r="O48" s="26"/>
      <c r="P48" s="26">
        <f t="shared" si="8"/>
        <v>307.75</v>
      </c>
      <c r="Q48" s="32">
        <f t="shared" si="8"/>
        <v>98</v>
      </c>
      <c r="R48" s="26">
        <f t="shared" si="8"/>
        <v>50</v>
      </c>
      <c r="S48" s="32">
        <f t="shared" si="8"/>
        <v>6140</v>
      </c>
      <c r="T48" s="32">
        <f t="shared" si="8"/>
        <v>193.5</v>
      </c>
      <c r="U48" s="26"/>
      <c r="V48" s="26"/>
      <c r="W48" s="32">
        <f t="shared" si="8"/>
        <v>117100</v>
      </c>
      <c r="X48" s="26">
        <f t="shared" si="8"/>
        <v>2.8574999999999999</v>
      </c>
      <c r="Y48" s="26">
        <f t="shared" si="8"/>
        <v>7.1400000000000006</v>
      </c>
      <c r="Z48" s="26">
        <f t="shared" si="8"/>
        <v>9.09</v>
      </c>
      <c r="AA48" s="32">
        <f t="shared" si="8"/>
        <v>82</v>
      </c>
      <c r="AB48" s="32">
        <f t="shared" si="8"/>
        <v>2.2284999999999999</v>
      </c>
      <c r="AC48" s="32">
        <f t="shared" si="8"/>
        <v>0.61399999999999999</v>
      </c>
      <c r="AD48" s="32">
        <f t="shared" si="8"/>
        <v>5.6133333333333333</v>
      </c>
    </row>
    <row r="49" spans="1:30" hidden="1" x14ac:dyDescent="0.25">
      <c r="A49" s="30" t="s">
        <v>305</v>
      </c>
      <c r="B49" s="30" t="s">
        <v>313</v>
      </c>
      <c r="C49" s="36" t="s">
        <v>219</v>
      </c>
      <c r="D49" s="26">
        <f>SUM(D27)</f>
        <v>442729</v>
      </c>
      <c r="E49" s="26">
        <f t="shared" ref="E49:AD49" si="9">SUM(E27)</f>
        <v>5412751</v>
      </c>
      <c r="F49" s="26">
        <f t="shared" si="9"/>
        <v>582</v>
      </c>
      <c r="G49" s="26">
        <f t="shared" si="9"/>
        <v>0.87</v>
      </c>
      <c r="H49" s="26">
        <f t="shared" si="9"/>
        <v>47</v>
      </c>
      <c r="I49" s="26">
        <f t="shared" si="9"/>
        <v>113</v>
      </c>
      <c r="J49" s="26">
        <f t="shared" si="9"/>
        <v>3</v>
      </c>
      <c r="K49" s="32">
        <f t="shared" si="9"/>
        <v>556</v>
      </c>
      <c r="L49" s="26">
        <f t="shared" si="9"/>
        <v>0</v>
      </c>
      <c r="M49" s="32">
        <f t="shared" si="9"/>
        <v>6030</v>
      </c>
      <c r="N49" s="26"/>
      <c r="O49" s="26">
        <f t="shared" si="9"/>
        <v>0</v>
      </c>
      <c r="P49" s="26">
        <f t="shared" si="9"/>
        <v>47</v>
      </c>
      <c r="Q49" s="32">
        <f t="shared" si="9"/>
        <v>66</v>
      </c>
      <c r="R49" s="26">
        <f t="shared" si="9"/>
        <v>10</v>
      </c>
      <c r="S49" s="32">
        <f t="shared" si="9"/>
        <v>8240</v>
      </c>
      <c r="T49" s="32">
        <f t="shared" si="9"/>
        <v>169</v>
      </c>
      <c r="U49" s="26">
        <f t="shared" si="9"/>
        <v>0</v>
      </c>
      <c r="V49" s="26">
        <f t="shared" si="9"/>
        <v>0</v>
      </c>
      <c r="W49" s="32">
        <f t="shared" si="9"/>
        <v>134500</v>
      </c>
      <c r="X49" s="26">
        <f t="shared" si="9"/>
        <v>0.31</v>
      </c>
      <c r="Y49" s="26">
        <f t="shared" si="9"/>
        <v>2.11</v>
      </c>
      <c r="Z49" s="26">
        <f t="shared" si="9"/>
        <v>8.49</v>
      </c>
      <c r="AA49" s="32">
        <f t="shared" si="9"/>
        <v>47</v>
      </c>
      <c r="AB49" s="32">
        <f t="shared" si="9"/>
        <v>0.60299999999999998</v>
      </c>
      <c r="AC49" s="32">
        <f t="shared" si="9"/>
        <v>0.82399999999999995</v>
      </c>
      <c r="AD49" s="32">
        <f t="shared" si="9"/>
        <v>13.45</v>
      </c>
    </row>
    <row r="50" spans="1:30" hidden="1" x14ac:dyDescent="0.25">
      <c r="A50" s="30" t="s">
        <v>304</v>
      </c>
      <c r="B50" s="30" t="s">
        <v>313</v>
      </c>
      <c r="C50" s="6" t="s">
        <v>307</v>
      </c>
      <c r="D50" s="26">
        <f>AVERAGE(D38:D40)</f>
        <v>443263.33333333331</v>
      </c>
      <c r="E50" s="26">
        <f t="shared" ref="E50:AD50" si="10">AVERAGE(E38:E40)</f>
        <v>5412727.333333333</v>
      </c>
      <c r="F50" s="26">
        <f t="shared" si="10"/>
        <v>644</v>
      </c>
      <c r="G50" s="26">
        <f t="shared" si="10"/>
        <v>0.77666666666666673</v>
      </c>
      <c r="H50" s="26">
        <f t="shared" si="10"/>
        <v>29</v>
      </c>
      <c r="I50" s="26">
        <f t="shared" si="10"/>
        <v>495</v>
      </c>
      <c r="J50" s="30" t="s">
        <v>172</v>
      </c>
      <c r="K50" s="32">
        <f t="shared" si="10"/>
        <v>115.7</v>
      </c>
      <c r="L50" s="26">
        <f t="shared" si="10"/>
        <v>32</v>
      </c>
      <c r="M50" s="32">
        <f t="shared" si="10"/>
        <v>19210</v>
      </c>
      <c r="N50" s="26"/>
      <c r="O50" s="26"/>
      <c r="P50" s="26">
        <f t="shared" si="10"/>
        <v>280.66666666666669</v>
      </c>
      <c r="Q50" s="26">
        <f t="shared" si="10"/>
        <v>27</v>
      </c>
      <c r="R50" s="26">
        <f t="shared" si="10"/>
        <v>206.66666666666666</v>
      </c>
      <c r="S50" s="32">
        <f t="shared" si="10"/>
        <v>2116.6666666666665</v>
      </c>
      <c r="T50" s="26">
        <f t="shared" si="10"/>
        <v>7</v>
      </c>
      <c r="U50" s="26"/>
      <c r="V50" s="26"/>
      <c r="W50" s="32">
        <f t="shared" si="10"/>
        <v>28536.666666666668</v>
      </c>
      <c r="X50" s="26">
        <f t="shared" si="10"/>
        <v>0.55666666666666664</v>
      </c>
      <c r="Y50" s="26">
        <f t="shared" si="10"/>
        <v>14.770000000000001</v>
      </c>
      <c r="Z50" s="26">
        <f t="shared" si="10"/>
        <v>7.19</v>
      </c>
      <c r="AA50" s="32">
        <f t="shared" si="10"/>
        <v>29</v>
      </c>
      <c r="AB50" s="32">
        <f t="shared" si="10"/>
        <v>1.921</v>
      </c>
      <c r="AC50" s="32">
        <f t="shared" si="10"/>
        <v>0.21166666666666667</v>
      </c>
      <c r="AD50" s="32">
        <f t="shared" si="10"/>
        <v>2.8536666666666668</v>
      </c>
    </row>
    <row r="51" spans="1:30" hidden="1" x14ac:dyDescent="0.25">
      <c r="A51" s="30" t="s">
        <v>304</v>
      </c>
      <c r="B51" s="30" t="s">
        <v>314</v>
      </c>
      <c r="C51" s="36" t="s">
        <v>225</v>
      </c>
      <c r="D51" s="26">
        <f>AVERAGE(D5,D36:D37)</f>
        <v>442605.66666666669</v>
      </c>
      <c r="E51" s="26">
        <f t="shared" ref="E51:AD51" si="11">AVERAGE(E5,E36:E37)</f>
        <v>5413251.333333333</v>
      </c>
      <c r="F51" s="26">
        <f t="shared" si="11"/>
        <v>530.33333333333337</v>
      </c>
      <c r="G51" s="26">
        <f t="shared" si="11"/>
        <v>0.13999999999999999</v>
      </c>
      <c r="H51" s="26">
        <f t="shared" si="11"/>
        <v>2.8000000000000003</v>
      </c>
      <c r="I51" s="26">
        <f t="shared" si="11"/>
        <v>57.699999999999996</v>
      </c>
      <c r="J51" s="26">
        <f t="shared" si="11"/>
        <v>3.4066666666666667</v>
      </c>
      <c r="K51" s="26">
        <f t="shared" si="11"/>
        <v>0.86499999999999999</v>
      </c>
      <c r="L51" s="26">
        <f t="shared" si="11"/>
        <v>102.5</v>
      </c>
      <c r="M51" s="32">
        <f t="shared" si="11"/>
        <v>4621.833333333333</v>
      </c>
      <c r="N51" s="26"/>
      <c r="O51" s="26">
        <f t="shared" si="11"/>
        <v>6.0000000000000001E-3</v>
      </c>
      <c r="P51" s="26">
        <f t="shared" si="11"/>
        <v>329.33333333333331</v>
      </c>
      <c r="Q51" s="26">
        <f t="shared" si="11"/>
        <v>25.433333333333334</v>
      </c>
      <c r="R51" s="26">
        <f t="shared" si="11"/>
        <v>186.66666666666666</v>
      </c>
      <c r="S51" s="26">
        <f t="shared" si="11"/>
        <v>25.433333333333334</v>
      </c>
      <c r="T51" s="26">
        <f t="shared" si="11"/>
        <v>0.95</v>
      </c>
      <c r="U51" s="26">
        <f t="shared" si="11"/>
        <v>28</v>
      </c>
      <c r="V51" s="26">
        <f t="shared" si="11"/>
        <v>5.65</v>
      </c>
      <c r="W51" s="26">
        <f t="shared" si="11"/>
        <v>304.66666666666669</v>
      </c>
      <c r="X51" s="26">
        <f t="shared" si="11"/>
        <v>1.54</v>
      </c>
      <c r="Y51" s="26">
        <f t="shared" si="11"/>
        <v>16.2</v>
      </c>
      <c r="Z51" s="26">
        <f t="shared" si="11"/>
        <v>2.08</v>
      </c>
      <c r="AA51" s="26">
        <f t="shared" si="11"/>
        <v>2.8000000000000003</v>
      </c>
      <c r="AB51" s="32">
        <f t="shared" si="11"/>
        <v>0.46218333333333333</v>
      </c>
      <c r="AC51" s="26">
        <f t="shared" si="11"/>
        <v>2.5433333333333336E-3</v>
      </c>
      <c r="AD51" s="26">
        <f t="shared" si="11"/>
        <v>3.046666666666667E-2</v>
      </c>
    </row>
    <row r="52" spans="1:30" hidden="1" x14ac:dyDescent="0.25">
      <c r="A52" s="30" t="s">
        <v>304</v>
      </c>
      <c r="B52" s="30" t="s">
        <v>314</v>
      </c>
      <c r="C52" s="6" t="s">
        <v>303</v>
      </c>
      <c r="D52" s="26">
        <f>AVERAGE(D41:D43)</f>
        <v>441562</v>
      </c>
      <c r="E52" s="26">
        <f t="shared" ref="E52:AD52" si="12">AVERAGE(E41:E43)</f>
        <v>5413671</v>
      </c>
      <c r="F52" s="26">
        <f t="shared" si="12"/>
        <v>283.66666666666669</v>
      </c>
      <c r="G52" s="26">
        <f t="shared" si="12"/>
        <v>2.6666666666666668E-2</v>
      </c>
      <c r="H52" s="26">
        <f t="shared" si="12"/>
        <v>2.3333333333333335</v>
      </c>
      <c r="I52" s="26">
        <f t="shared" si="12"/>
        <v>78</v>
      </c>
      <c r="J52" s="26">
        <f t="shared" si="12"/>
        <v>8.5</v>
      </c>
      <c r="K52" s="26">
        <f t="shared" si="12"/>
        <v>3.0666666666666664</v>
      </c>
      <c r="L52" s="26">
        <f t="shared" si="12"/>
        <v>100.33333333333333</v>
      </c>
      <c r="M52" s="26">
        <f t="shared" si="12"/>
        <v>606.66666666666663</v>
      </c>
      <c r="N52" s="26"/>
      <c r="O52" s="26"/>
      <c r="P52" s="26">
        <f t="shared" si="12"/>
        <v>713.66666666666663</v>
      </c>
      <c r="Q52" s="32">
        <f t="shared" si="12"/>
        <v>62</v>
      </c>
      <c r="R52" s="26">
        <f t="shared" si="12"/>
        <v>335</v>
      </c>
      <c r="S52" s="26">
        <f t="shared" si="12"/>
        <v>926.66666666666663</v>
      </c>
      <c r="T52" s="30" t="s">
        <v>167</v>
      </c>
      <c r="U52" s="26"/>
      <c r="V52" s="26"/>
      <c r="W52" s="26">
        <f t="shared" si="12"/>
        <v>643.33333333333337</v>
      </c>
      <c r="X52" s="26">
        <f t="shared" si="12"/>
        <v>1.0333333333333334</v>
      </c>
      <c r="Y52" s="26">
        <f t="shared" si="12"/>
        <v>21.733333333333334</v>
      </c>
      <c r="Z52" s="26">
        <f t="shared" si="12"/>
        <v>8.51</v>
      </c>
      <c r="AA52" s="26">
        <f t="shared" si="12"/>
        <v>2.3333333333333335</v>
      </c>
      <c r="AB52" s="26">
        <f t="shared" si="12"/>
        <v>6.0666666666666667E-2</v>
      </c>
      <c r="AC52" s="26">
        <f t="shared" si="12"/>
        <v>9.2666666666666675E-2</v>
      </c>
      <c r="AD52" s="26">
        <f t="shared" si="12"/>
        <v>6.4333333333333326E-2</v>
      </c>
    </row>
    <row r="53" spans="1:30" hidden="1" x14ac:dyDescent="0.25">
      <c r="A53" s="30" t="s">
        <v>308</v>
      </c>
      <c r="B53" s="30" t="s">
        <v>314</v>
      </c>
      <c r="C53" s="6" t="s">
        <v>309</v>
      </c>
      <c r="D53" s="26">
        <f>AVERAGE(D3,D8:D10)</f>
        <v>442092.5</v>
      </c>
      <c r="E53" s="26">
        <f t="shared" ref="E53:AD53" si="13">AVERAGE(E3,E8:E10)</f>
        <v>5413802.5</v>
      </c>
      <c r="F53" s="26">
        <f t="shared" si="13"/>
        <v>399</v>
      </c>
      <c r="G53" s="26">
        <f t="shared" si="13"/>
        <v>0.19750000000000001</v>
      </c>
      <c r="H53" s="26">
        <f t="shared" si="13"/>
        <v>2.2275</v>
      </c>
      <c r="I53" s="26">
        <f t="shared" si="13"/>
        <v>146.875</v>
      </c>
      <c r="J53" s="26">
        <f t="shared" si="13"/>
        <v>2.6133333333333333</v>
      </c>
      <c r="K53" s="32">
        <f t="shared" si="13"/>
        <v>244.65</v>
      </c>
      <c r="L53" s="26">
        <f t="shared" si="13"/>
        <v>47.924999999999997</v>
      </c>
      <c r="M53" s="32">
        <f t="shared" si="13"/>
        <v>3405</v>
      </c>
      <c r="N53" s="26"/>
      <c r="O53" s="26">
        <f t="shared" si="13"/>
        <v>1.7649999999999999</v>
      </c>
      <c r="P53" s="32">
        <f t="shared" si="13"/>
        <v>2081.25</v>
      </c>
      <c r="Q53" s="26">
        <f t="shared" si="13"/>
        <v>4.62</v>
      </c>
      <c r="R53" s="32">
        <f t="shared" si="13"/>
        <v>1930</v>
      </c>
      <c r="S53" s="26">
        <f t="shared" si="13"/>
        <v>34.024999999999999</v>
      </c>
      <c r="T53" s="26">
        <f t="shared" si="13"/>
        <v>7.6733333333333329</v>
      </c>
      <c r="U53" s="26">
        <f t="shared" si="13"/>
        <v>54</v>
      </c>
      <c r="V53" s="26">
        <f t="shared" si="13"/>
        <v>22.3</v>
      </c>
      <c r="W53" s="32">
        <f t="shared" si="13"/>
        <v>58317.5</v>
      </c>
      <c r="X53" s="26">
        <f t="shared" si="13"/>
        <v>0.46250000000000002</v>
      </c>
      <c r="Y53" s="26">
        <f t="shared" si="13"/>
        <v>23.900000000000002</v>
      </c>
      <c r="Z53" s="31" t="s">
        <v>130</v>
      </c>
      <c r="AA53" s="26">
        <f t="shared" si="13"/>
        <v>2.2275</v>
      </c>
      <c r="AB53" s="32">
        <f t="shared" si="13"/>
        <v>0.34050000000000002</v>
      </c>
      <c r="AC53" s="26">
        <f t="shared" si="13"/>
        <v>3.4025000000000001E-3</v>
      </c>
      <c r="AD53" s="32">
        <f t="shared" si="13"/>
        <v>5.8317500000000004</v>
      </c>
    </row>
    <row r="54" spans="1:30" hidden="1" x14ac:dyDescent="0.25">
      <c r="A54" s="30" t="s">
        <v>310</v>
      </c>
      <c r="B54" s="30" t="s">
        <v>315</v>
      </c>
      <c r="C54" s="6" t="s">
        <v>316</v>
      </c>
      <c r="D54" s="26">
        <f>AVERAGE(D31:D35)</f>
        <v>444582.40000000002</v>
      </c>
      <c r="E54" s="26">
        <f t="shared" ref="E54:AD54" si="14">AVERAGE(E31:E35)</f>
        <v>5413421.5999999996</v>
      </c>
      <c r="F54" s="26">
        <f t="shared" si="14"/>
        <v>611</v>
      </c>
      <c r="G54" s="26">
        <f t="shared" si="14"/>
        <v>0.33799999999999997</v>
      </c>
      <c r="H54" s="26">
        <f t="shared" si="14"/>
        <v>5</v>
      </c>
      <c r="I54" s="26">
        <f t="shared" si="14"/>
        <v>56.6</v>
      </c>
      <c r="J54" s="32">
        <f t="shared" si="14"/>
        <v>100</v>
      </c>
      <c r="K54" s="26">
        <f t="shared" si="14"/>
        <v>0.95000000000000007</v>
      </c>
      <c r="L54" s="26">
        <f t="shared" si="14"/>
        <v>96.2</v>
      </c>
      <c r="M54" s="32">
        <f t="shared" si="14"/>
        <v>10390</v>
      </c>
      <c r="N54" s="26"/>
      <c r="O54" s="26"/>
      <c r="P54" s="26">
        <f t="shared" si="14"/>
        <v>296.60000000000002</v>
      </c>
      <c r="Q54" s="26">
        <f t="shared" si="14"/>
        <v>7.2</v>
      </c>
      <c r="R54" s="26">
        <f t="shared" si="14"/>
        <v>578</v>
      </c>
      <c r="S54" s="26">
        <f t="shared" si="14"/>
        <v>24</v>
      </c>
      <c r="T54" s="26">
        <f t="shared" si="14"/>
        <v>38</v>
      </c>
      <c r="U54" s="26"/>
      <c r="V54" s="26"/>
      <c r="W54" s="26">
        <f t="shared" si="14"/>
        <v>112</v>
      </c>
      <c r="X54" s="26">
        <f t="shared" si="14"/>
        <v>0.12999999999999998</v>
      </c>
      <c r="Y54" s="26">
        <f t="shared" si="14"/>
        <v>14.904000000000002</v>
      </c>
      <c r="Z54" s="26">
        <f t="shared" si="14"/>
        <v>3.2900000000000005</v>
      </c>
      <c r="AA54" s="26">
        <f t="shared" si="14"/>
        <v>5</v>
      </c>
      <c r="AB54" s="32">
        <f t="shared" si="14"/>
        <v>1.0390000000000001</v>
      </c>
      <c r="AC54" s="26">
        <f t="shared" si="14"/>
        <v>2.4000000000000002E-3</v>
      </c>
      <c r="AD54" s="26">
        <f t="shared" si="14"/>
        <v>1.12E-2</v>
      </c>
    </row>
    <row r="55" spans="1:30" hidden="1" x14ac:dyDescent="0.25">
      <c r="A55" s="30" t="s">
        <v>304</v>
      </c>
      <c r="B55" s="30" t="s">
        <v>315</v>
      </c>
      <c r="C55" s="36" t="s">
        <v>220</v>
      </c>
      <c r="D55" s="26">
        <f>AVERAGE(D28:D30)</f>
        <v>445455.33333333331</v>
      </c>
      <c r="E55" s="26">
        <f t="shared" ref="E55:AD55" si="15">AVERAGE(E28:E30)</f>
        <v>5413209.666666667</v>
      </c>
      <c r="F55" s="26">
        <f t="shared" si="15"/>
        <v>505.33333333333331</v>
      </c>
      <c r="G55" s="26">
        <f t="shared" si="15"/>
        <v>0.26</v>
      </c>
      <c r="H55" s="26">
        <f t="shared" si="15"/>
        <v>6</v>
      </c>
      <c r="I55" s="26">
        <f t="shared" si="15"/>
        <v>30.333333333333332</v>
      </c>
      <c r="J55" s="26">
        <f t="shared" si="15"/>
        <v>6</v>
      </c>
      <c r="K55" s="26">
        <f t="shared" si="15"/>
        <v>1.5999999999999999</v>
      </c>
      <c r="L55" s="26">
        <f t="shared" si="15"/>
        <v>142.33333333333334</v>
      </c>
      <c r="M55" s="32">
        <f t="shared" si="15"/>
        <v>7586.666666666667</v>
      </c>
      <c r="N55" s="26"/>
      <c r="O55" s="26"/>
      <c r="P55" s="26">
        <f t="shared" si="15"/>
        <v>204.33333333333334</v>
      </c>
      <c r="Q55" s="26">
        <f t="shared" si="15"/>
        <v>15.666666666666666</v>
      </c>
      <c r="R55" s="26">
        <f t="shared" si="15"/>
        <v>40</v>
      </c>
      <c r="S55" s="26">
        <f t="shared" si="15"/>
        <v>36.666666666666664</v>
      </c>
      <c r="T55" s="30" t="s">
        <v>167</v>
      </c>
      <c r="U55" s="26"/>
      <c r="V55" s="26"/>
      <c r="W55" s="26">
        <f t="shared" si="15"/>
        <v>273.33333333333331</v>
      </c>
      <c r="X55" s="26">
        <f t="shared" si="15"/>
        <v>1.6666666666666666E-2</v>
      </c>
      <c r="Y55" s="26">
        <f t="shared" si="15"/>
        <v>13.166666666666666</v>
      </c>
      <c r="Z55" s="26">
        <f t="shared" si="15"/>
        <v>3.94</v>
      </c>
      <c r="AA55" s="26">
        <f t="shared" si="15"/>
        <v>6</v>
      </c>
      <c r="AB55" s="32">
        <f t="shared" si="15"/>
        <v>0.7586666666666666</v>
      </c>
      <c r="AC55" s="26">
        <f t="shared" si="15"/>
        <v>3.666666666666667E-3</v>
      </c>
      <c r="AD55" s="26">
        <f t="shared" si="15"/>
        <v>2.7333333333333334E-2</v>
      </c>
    </row>
    <row r="56" spans="1:30" hidden="1" x14ac:dyDescent="0.25"/>
    <row r="57" spans="1:30" x14ac:dyDescent="0.25">
      <c r="A57" s="30" t="s">
        <v>350</v>
      </c>
      <c r="C57" s="20" t="s">
        <v>22</v>
      </c>
      <c r="D57" s="20">
        <v>442617</v>
      </c>
      <c r="E57" s="20">
        <v>5413237</v>
      </c>
      <c r="F57" s="20">
        <v>531</v>
      </c>
      <c r="G57" s="30">
        <v>0.121</v>
      </c>
      <c r="H57" s="30">
        <v>9.5</v>
      </c>
      <c r="I57" s="30">
        <v>8</v>
      </c>
      <c r="J57" s="30" t="s">
        <v>172</v>
      </c>
      <c r="K57" s="30">
        <v>2.2999999999999998</v>
      </c>
      <c r="L57" s="30">
        <v>29</v>
      </c>
      <c r="M57" s="31">
        <f>AB57*10000</f>
        <v>16100.000000000002</v>
      </c>
      <c r="P57" s="30">
        <v>148</v>
      </c>
      <c r="Q57" s="30">
        <v>3</v>
      </c>
      <c r="R57" s="30">
        <v>50</v>
      </c>
      <c r="S57" s="30">
        <v>18</v>
      </c>
      <c r="T57" s="30" t="s">
        <v>167</v>
      </c>
      <c r="W57" s="30">
        <v>352</v>
      </c>
      <c r="X57" s="30">
        <v>0.26</v>
      </c>
      <c r="Y57" s="30">
        <v>3.95</v>
      </c>
      <c r="Z57" s="30">
        <v>3.17</v>
      </c>
      <c r="AB57" s="31">
        <v>1.61</v>
      </c>
    </row>
    <row r="58" spans="1:30" x14ac:dyDescent="0.25">
      <c r="A58" s="30" t="s">
        <v>351</v>
      </c>
      <c r="C58" s="6" t="s">
        <v>411</v>
      </c>
      <c r="D58" s="6">
        <v>433005</v>
      </c>
      <c r="E58" s="6">
        <v>5416886</v>
      </c>
      <c r="G58" s="30">
        <v>1.2E-2</v>
      </c>
      <c r="H58" s="30" t="s">
        <v>165</v>
      </c>
      <c r="I58" s="30">
        <v>18</v>
      </c>
      <c r="J58" s="30">
        <v>2</v>
      </c>
      <c r="K58" s="30">
        <v>2.6</v>
      </c>
      <c r="L58" s="30">
        <v>70</v>
      </c>
      <c r="M58" s="30">
        <v>271</v>
      </c>
      <c r="P58" s="30">
        <v>1260</v>
      </c>
      <c r="Q58" s="30">
        <v>1</v>
      </c>
      <c r="R58" s="30">
        <v>1070</v>
      </c>
      <c r="S58" s="30">
        <v>14</v>
      </c>
      <c r="T58" s="30" t="s">
        <v>167</v>
      </c>
      <c r="W58" s="30">
        <v>665</v>
      </c>
      <c r="X58" s="31">
        <v>5.09</v>
      </c>
      <c r="Y58" s="31">
        <v>13.6</v>
      </c>
      <c r="Z58" s="31">
        <v>5.32</v>
      </c>
    </row>
    <row r="59" spans="1:30" x14ac:dyDescent="0.25">
      <c r="A59" s="30" t="s">
        <v>352</v>
      </c>
      <c r="C59" s="6" t="s">
        <v>412</v>
      </c>
      <c r="D59" s="6">
        <v>440768</v>
      </c>
      <c r="E59" s="6">
        <v>5412861</v>
      </c>
      <c r="G59" s="30">
        <v>8.9999999999999993E-3</v>
      </c>
      <c r="H59" s="30" t="s">
        <v>165</v>
      </c>
      <c r="I59" s="30">
        <v>22</v>
      </c>
      <c r="J59" s="30" t="s">
        <v>172</v>
      </c>
      <c r="K59" s="30">
        <v>2.8</v>
      </c>
      <c r="L59" s="30">
        <v>13</v>
      </c>
      <c r="M59" s="30">
        <v>169</v>
      </c>
      <c r="P59" s="30">
        <v>823</v>
      </c>
      <c r="Q59" s="30">
        <v>3</v>
      </c>
      <c r="R59" s="30">
        <v>450</v>
      </c>
      <c r="S59" s="30">
        <v>6</v>
      </c>
      <c r="T59" s="30" t="s">
        <v>167</v>
      </c>
      <c r="W59" s="30">
        <v>726</v>
      </c>
      <c r="X59" s="30">
        <v>1.1599999999999999</v>
      </c>
      <c r="Y59" s="30">
        <v>3.01</v>
      </c>
      <c r="Z59" s="30">
        <v>0.97</v>
      </c>
    </row>
    <row r="60" spans="1:30" x14ac:dyDescent="0.25">
      <c r="A60" s="30" t="s">
        <v>353</v>
      </c>
      <c r="C60" s="6" t="s">
        <v>412</v>
      </c>
      <c r="D60" s="6">
        <v>440567</v>
      </c>
      <c r="E60" s="6">
        <v>5413263</v>
      </c>
      <c r="G60" s="30">
        <v>0.11899999999999999</v>
      </c>
      <c r="H60" s="30" t="s">
        <v>165</v>
      </c>
      <c r="I60" s="30">
        <v>38</v>
      </c>
      <c r="J60" s="30">
        <v>4</v>
      </c>
      <c r="K60" s="30" t="s">
        <v>165</v>
      </c>
      <c r="L60" s="30">
        <v>31</v>
      </c>
      <c r="M60" s="30">
        <v>145</v>
      </c>
      <c r="P60" s="30">
        <v>1215</v>
      </c>
      <c r="Q60" s="30">
        <v>43</v>
      </c>
      <c r="R60" s="30">
        <v>190</v>
      </c>
      <c r="S60" s="30">
        <v>12</v>
      </c>
      <c r="T60" s="30" t="s">
        <v>167</v>
      </c>
      <c r="W60" s="30">
        <v>236</v>
      </c>
      <c r="X60" s="30">
        <v>0.13</v>
      </c>
      <c r="Y60" s="31">
        <v>17.25</v>
      </c>
      <c r="Z60" s="31" t="s">
        <v>130</v>
      </c>
    </row>
    <row r="61" spans="1:30" x14ac:dyDescent="0.25">
      <c r="A61" s="30" t="s">
        <v>354</v>
      </c>
      <c r="C61" s="6" t="s">
        <v>412</v>
      </c>
      <c r="D61" s="6">
        <v>440562</v>
      </c>
      <c r="E61" s="6">
        <v>5413272</v>
      </c>
      <c r="G61" s="30">
        <v>5.2999999999999999E-2</v>
      </c>
      <c r="H61" s="30" t="s">
        <v>165</v>
      </c>
      <c r="I61" s="30">
        <v>24</v>
      </c>
      <c r="J61" s="30" t="s">
        <v>172</v>
      </c>
      <c r="K61" s="30" t="s">
        <v>165</v>
      </c>
      <c r="L61" s="30">
        <v>14</v>
      </c>
      <c r="M61" s="30">
        <v>32</v>
      </c>
      <c r="P61" s="30">
        <v>2370</v>
      </c>
      <c r="Q61" s="30">
        <v>13</v>
      </c>
      <c r="R61" s="30">
        <v>540</v>
      </c>
      <c r="S61" s="30">
        <v>9</v>
      </c>
      <c r="T61" s="30" t="s">
        <v>167</v>
      </c>
      <c r="W61" s="30">
        <v>122</v>
      </c>
      <c r="X61" s="30">
        <v>0.1</v>
      </c>
      <c r="Y61" s="31">
        <v>6.8</v>
      </c>
      <c r="Z61" s="30">
        <v>2.74</v>
      </c>
    </row>
    <row r="62" spans="1:30" x14ac:dyDescent="0.25">
      <c r="A62" s="30" t="s">
        <v>355</v>
      </c>
      <c r="C62" s="6" t="s">
        <v>413</v>
      </c>
      <c r="D62" s="6">
        <v>436936</v>
      </c>
      <c r="E62" s="6">
        <v>5413684</v>
      </c>
      <c r="G62" s="30">
        <v>0.14099999999999999</v>
      </c>
      <c r="H62" s="30">
        <v>4.0999999999999996</v>
      </c>
      <c r="I62" s="30">
        <v>129</v>
      </c>
      <c r="J62" s="30">
        <v>3</v>
      </c>
      <c r="K62" s="30">
        <v>3.8</v>
      </c>
      <c r="L62" s="30">
        <v>9</v>
      </c>
      <c r="M62" s="31">
        <v>1335</v>
      </c>
      <c r="P62" s="30">
        <v>649</v>
      </c>
      <c r="Q62" s="30">
        <v>12</v>
      </c>
      <c r="R62" s="30">
        <v>300</v>
      </c>
      <c r="S62" s="30">
        <v>398</v>
      </c>
      <c r="T62" s="30">
        <v>5</v>
      </c>
      <c r="W62" s="30">
        <v>979</v>
      </c>
      <c r="X62" s="30">
        <v>0.88</v>
      </c>
      <c r="Y62" s="31">
        <v>5.61</v>
      </c>
      <c r="Z62" s="30">
        <v>1.6</v>
      </c>
    </row>
    <row r="63" spans="1:30" x14ac:dyDescent="0.25">
      <c r="A63" s="30" t="s">
        <v>356</v>
      </c>
      <c r="C63" s="6"/>
      <c r="D63" s="6">
        <v>437546</v>
      </c>
      <c r="E63" s="6">
        <v>5415809</v>
      </c>
      <c r="G63" s="30" t="s">
        <v>357</v>
      </c>
      <c r="H63" s="30" t="s">
        <v>165</v>
      </c>
      <c r="I63" s="30">
        <v>8</v>
      </c>
      <c r="J63" s="30">
        <v>2</v>
      </c>
      <c r="K63" s="30" t="s">
        <v>165</v>
      </c>
      <c r="L63" s="30">
        <v>9</v>
      </c>
      <c r="M63" s="30">
        <v>91</v>
      </c>
      <c r="P63" s="30">
        <v>190</v>
      </c>
      <c r="Q63" s="30">
        <v>3</v>
      </c>
      <c r="R63" s="30">
        <v>430</v>
      </c>
      <c r="S63" s="30">
        <v>3</v>
      </c>
      <c r="T63" s="30" t="s">
        <v>167</v>
      </c>
      <c r="W63" s="30">
        <v>56</v>
      </c>
      <c r="X63" s="30">
        <v>0.27</v>
      </c>
      <c r="Y63" s="30">
        <v>1.64</v>
      </c>
      <c r="Z63" s="30">
        <v>0.2</v>
      </c>
    </row>
    <row r="64" spans="1:30" x14ac:dyDescent="0.25">
      <c r="A64" s="30" t="s">
        <v>358</v>
      </c>
      <c r="C64" s="6" t="s">
        <v>414</v>
      </c>
      <c r="D64" s="6">
        <v>440526</v>
      </c>
      <c r="E64" s="6">
        <v>5414802</v>
      </c>
      <c r="G64" s="30">
        <v>1.4E-2</v>
      </c>
      <c r="H64" s="30" t="s">
        <v>165</v>
      </c>
      <c r="I64" s="30">
        <v>21</v>
      </c>
      <c r="J64" s="30" t="s">
        <v>172</v>
      </c>
      <c r="K64" s="30" t="s">
        <v>165</v>
      </c>
      <c r="L64" s="30">
        <v>1</v>
      </c>
      <c r="M64" s="30">
        <v>11</v>
      </c>
      <c r="P64" s="30">
        <v>47</v>
      </c>
      <c r="Q64" s="30">
        <v>1</v>
      </c>
      <c r="R64" s="30">
        <v>130</v>
      </c>
      <c r="S64" s="30">
        <v>11</v>
      </c>
      <c r="T64" s="30" t="s">
        <v>167</v>
      </c>
      <c r="W64" s="30">
        <v>26</v>
      </c>
      <c r="X64" s="30">
        <v>0.02</v>
      </c>
      <c r="Y64" s="30">
        <v>1.1000000000000001</v>
      </c>
      <c r="Z64" s="30">
        <v>0.05</v>
      </c>
    </row>
    <row r="65" spans="1:30" x14ac:dyDescent="0.25">
      <c r="A65" s="30" t="s">
        <v>359</v>
      </c>
      <c r="C65" s="6" t="s">
        <v>414</v>
      </c>
      <c r="D65" s="6">
        <v>440547</v>
      </c>
      <c r="E65" s="6">
        <v>5414819</v>
      </c>
      <c r="G65" s="30" t="s">
        <v>357</v>
      </c>
      <c r="H65" s="30" t="s">
        <v>165</v>
      </c>
      <c r="I65" s="30">
        <v>8</v>
      </c>
      <c r="J65" s="30" t="s">
        <v>172</v>
      </c>
      <c r="K65" s="30" t="s">
        <v>165</v>
      </c>
      <c r="L65" s="30">
        <v>3</v>
      </c>
      <c r="M65" s="30">
        <v>31</v>
      </c>
      <c r="P65" s="30">
        <v>651</v>
      </c>
      <c r="Q65" s="30">
        <v>3</v>
      </c>
      <c r="R65" s="30">
        <v>110</v>
      </c>
      <c r="S65" s="30">
        <v>7</v>
      </c>
      <c r="T65" s="30" t="s">
        <v>167</v>
      </c>
      <c r="W65" s="30">
        <v>46</v>
      </c>
      <c r="X65" s="30">
        <v>1.24</v>
      </c>
      <c r="Y65" s="30">
        <v>1.31</v>
      </c>
      <c r="Z65" s="30">
        <v>0.25</v>
      </c>
    </row>
    <row r="66" spans="1:30" x14ac:dyDescent="0.25">
      <c r="A66" s="30" t="s">
        <v>360</v>
      </c>
      <c r="C66" s="6" t="s">
        <v>412</v>
      </c>
      <c r="D66" s="6">
        <v>440550</v>
      </c>
      <c r="E66" s="6">
        <v>5412930</v>
      </c>
      <c r="G66" s="30" t="s">
        <v>357</v>
      </c>
      <c r="H66" s="30" t="s">
        <v>165</v>
      </c>
      <c r="I66" s="30" t="s">
        <v>167</v>
      </c>
      <c r="J66" s="30" t="s">
        <v>172</v>
      </c>
      <c r="K66" s="30" t="s">
        <v>165</v>
      </c>
      <c r="L66" s="30">
        <v>6</v>
      </c>
      <c r="M66" s="30">
        <v>16</v>
      </c>
      <c r="P66" s="30">
        <v>707</v>
      </c>
      <c r="Q66" s="30">
        <v>2</v>
      </c>
      <c r="R66" s="30">
        <v>340</v>
      </c>
      <c r="S66" s="30" t="s">
        <v>172</v>
      </c>
      <c r="T66" s="30" t="s">
        <v>167</v>
      </c>
      <c r="W66" s="30">
        <v>108</v>
      </c>
      <c r="X66" s="30">
        <v>1.07</v>
      </c>
      <c r="Y66" s="30">
        <v>2.5099999999999998</v>
      </c>
      <c r="Z66" s="30">
        <v>0.8</v>
      </c>
    </row>
    <row r="67" spans="1:30" x14ac:dyDescent="0.25">
      <c r="A67" s="30" t="s">
        <v>361</v>
      </c>
      <c r="C67" s="6" t="s">
        <v>412</v>
      </c>
      <c r="D67" s="6">
        <v>440517</v>
      </c>
      <c r="E67" s="6">
        <v>5413006</v>
      </c>
      <c r="G67" s="30" t="s">
        <v>357</v>
      </c>
      <c r="H67" s="30" t="s">
        <v>165</v>
      </c>
      <c r="I67" s="30">
        <v>6</v>
      </c>
      <c r="J67" s="30" t="s">
        <v>172</v>
      </c>
      <c r="K67" s="30" t="s">
        <v>165</v>
      </c>
      <c r="L67" s="30">
        <v>7</v>
      </c>
      <c r="M67" s="30">
        <v>73</v>
      </c>
      <c r="P67" s="30">
        <v>691</v>
      </c>
      <c r="Q67" s="30">
        <v>2</v>
      </c>
      <c r="R67" s="30">
        <v>360</v>
      </c>
      <c r="S67" s="30">
        <v>4</v>
      </c>
      <c r="T67" s="30" t="s">
        <v>167</v>
      </c>
      <c r="W67" s="30">
        <v>51</v>
      </c>
      <c r="X67" s="30">
        <v>0.82</v>
      </c>
      <c r="Y67" s="30">
        <v>2.84</v>
      </c>
      <c r="Z67" s="30">
        <v>1.59</v>
      </c>
    </row>
    <row r="68" spans="1:30" x14ac:dyDescent="0.25">
      <c r="A68" s="30" t="s">
        <v>362</v>
      </c>
      <c r="C68" s="6" t="s">
        <v>412</v>
      </c>
      <c r="D68" s="6">
        <v>440558</v>
      </c>
      <c r="E68" s="6">
        <v>5413258</v>
      </c>
      <c r="G68" s="30">
        <v>2.8000000000000001E-2</v>
      </c>
      <c r="H68" s="30" t="s">
        <v>165</v>
      </c>
      <c r="I68" s="30">
        <v>14</v>
      </c>
      <c r="J68" s="30">
        <v>3</v>
      </c>
      <c r="K68" s="30" t="s">
        <v>165</v>
      </c>
      <c r="L68" s="30">
        <v>4</v>
      </c>
      <c r="M68" s="30">
        <v>29</v>
      </c>
      <c r="P68" s="30">
        <v>824</v>
      </c>
      <c r="Q68" s="30">
        <v>14</v>
      </c>
      <c r="R68" s="30">
        <v>110</v>
      </c>
      <c r="S68" s="30">
        <v>5</v>
      </c>
      <c r="T68" s="30" t="s">
        <v>167</v>
      </c>
      <c r="W68" s="30">
        <v>102</v>
      </c>
      <c r="X68" s="30">
        <v>1.08</v>
      </c>
      <c r="Y68" s="30">
        <v>4.7</v>
      </c>
      <c r="Z68" s="30">
        <v>3.39</v>
      </c>
    </row>
    <row r="69" spans="1:30" x14ac:dyDescent="0.25">
      <c r="A69" s="30" t="s">
        <v>363</v>
      </c>
      <c r="C69" s="6" t="s">
        <v>412</v>
      </c>
      <c r="D69" s="6">
        <v>440530</v>
      </c>
      <c r="E69" s="6">
        <v>5413075</v>
      </c>
      <c r="G69" s="30">
        <v>2.5000000000000001E-2</v>
      </c>
      <c r="H69" s="30">
        <v>0.8</v>
      </c>
      <c r="I69" s="30">
        <v>5</v>
      </c>
      <c r="J69" s="30">
        <v>2</v>
      </c>
      <c r="K69" s="30" t="s">
        <v>165</v>
      </c>
      <c r="L69" s="30">
        <v>50</v>
      </c>
      <c r="M69" s="30">
        <v>97</v>
      </c>
      <c r="P69" s="30">
        <v>132</v>
      </c>
      <c r="Q69" s="30">
        <v>8</v>
      </c>
      <c r="R69" s="30">
        <v>10</v>
      </c>
      <c r="S69" s="30">
        <v>4</v>
      </c>
      <c r="T69" s="30" t="s">
        <v>167</v>
      </c>
      <c r="W69" s="30">
        <v>19</v>
      </c>
      <c r="X69" s="30">
        <v>0.37</v>
      </c>
      <c r="Y69" s="31">
        <v>7.95</v>
      </c>
      <c r="Z69" s="31">
        <v>8.42</v>
      </c>
    </row>
    <row r="70" spans="1:30" x14ac:dyDescent="0.25">
      <c r="A70" s="30" t="s">
        <v>364</v>
      </c>
      <c r="C70" s="6" t="s">
        <v>411</v>
      </c>
      <c r="D70" s="6">
        <v>432809</v>
      </c>
      <c r="E70" s="6">
        <v>5416460</v>
      </c>
      <c r="G70" s="30" t="s">
        <v>357</v>
      </c>
      <c r="H70" s="30" t="s">
        <v>165</v>
      </c>
      <c r="I70" s="30" t="s">
        <v>167</v>
      </c>
      <c r="J70" s="30">
        <v>2</v>
      </c>
      <c r="K70" s="30" t="s">
        <v>165</v>
      </c>
      <c r="L70" s="30">
        <v>11</v>
      </c>
      <c r="M70" s="30">
        <v>10</v>
      </c>
      <c r="P70" s="30">
        <v>775</v>
      </c>
      <c r="Q70" s="30">
        <v>1</v>
      </c>
      <c r="R70" s="30">
        <v>940</v>
      </c>
      <c r="S70" s="30">
        <v>6</v>
      </c>
      <c r="T70" s="30" t="s">
        <v>167</v>
      </c>
      <c r="W70" s="30">
        <v>83</v>
      </c>
      <c r="X70" s="30">
        <v>1.32</v>
      </c>
      <c r="Y70" s="31">
        <v>4.04</v>
      </c>
      <c r="Z70" s="30">
        <v>0.02</v>
      </c>
    </row>
    <row r="71" spans="1:30" x14ac:dyDescent="0.25">
      <c r="A71" s="30" t="s">
        <v>365</v>
      </c>
      <c r="C71" s="6" t="s">
        <v>411</v>
      </c>
      <c r="D71" s="6">
        <v>433005</v>
      </c>
      <c r="E71" s="6">
        <v>5416886</v>
      </c>
      <c r="G71" s="30" t="s">
        <v>357</v>
      </c>
      <c r="H71" s="30" t="s">
        <v>165</v>
      </c>
      <c r="I71" s="30" t="s">
        <v>167</v>
      </c>
      <c r="J71" s="30">
        <v>2</v>
      </c>
      <c r="K71" s="30" t="s">
        <v>165</v>
      </c>
      <c r="L71" s="30">
        <v>26</v>
      </c>
      <c r="M71" s="30">
        <v>119</v>
      </c>
      <c r="P71" s="30">
        <v>1145</v>
      </c>
      <c r="Q71" s="30">
        <v>1</v>
      </c>
      <c r="R71" s="30">
        <v>620</v>
      </c>
      <c r="S71" s="30" t="s">
        <v>172</v>
      </c>
      <c r="T71" s="30" t="s">
        <v>167</v>
      </c>
      <c r="W71" s="30">
        <v>92</v>
      </c>
      <c r="X71" s="30">
        <v>4.5199999999999996</v>
      </c>
      <c r="Y71" s="31">
        <v>5.85</v>
      </c>
      <c r="Z71" s="30">
        <v>0.06</v>
      </c>
    </row>
    <row r="72" spans="1:30" x14ac:dyDescent="0.25">
      <c r="A72" s="30" t="s">
        <v>366</v>
      </c>
      <c r="C72" s="6" t="s">
        <v>415</v>
      </c>
      <c r="D72" s="6">
        <v>441576</v>
      </c>
      <c r="E72" s="6">
        <v>5412798</v>
      </c>
      <c r="G72" s="30" t="s">
        <v>357</v>
      </c>
      <c r="H72" s="30" t="s">
        <v>165</v>
      </c>
      <c r="I72" s="30" t="s">
        <v>167</v>
      </c>
      <c r="J72" s="30">
        <v>2</v>
      </c>
      <c r="K72" s="30" t="s">
        <v>165</v>
      </c>
      <c r="L72" s="30">
        <v>3</v>
      </c>
      <c r="M72" s="30">
        <v>62</v>
      </c>
      <c r="P72" s="30">
        <v>919</v>
      </c>
      <c r="Q72" s="30">
        <v>2</v>
      </c>
      <c r="R72" s="30">
        <v>260</v>
      </c>
      <c r="S72" s="30" t="s">
        <v>172</v>
      </c>
      <c r="T72" s="30" t="s">
        <v>167</v>
      </c>
      <c r="W72" s="30">
        <v>95</v>
      </c>
      <c r="X72" s="30">
        <v>0.14000000000000001</v>
      </c>
      <c r="Y72" s="30">
        <v>2.31</v>
      </c>
      <c r="Z72" s="30">
        <v>0.1</v>
      </c>
    </row>
    <row r="73" spans="1:30" x14ac:dyDescent="0.25">
      <c r="A73" s="30" t="s">
        <v>367</v>
      </c>
      <c r="C73" s="6" t="s">
        <v>416</v>
      </c>
      <c r="D73" s="6">
        <v>442215</v>
      </c>
      <c r="E73" s="6">
        <v>5412888</v>
      </c>
      <c r="G73" s="30">
        <v>1.7999999999999999E-2</v>
      </c>
      <c r="H73" s="30" t="s">
        <v>165</v>
      </c>
      <c r="I73" s="30">
        <v>83</v>
      </c>
      <c r="J73" s="30" t="s">
        <v>172</v>
      </c>
      <c r="K73" s="30">
        <v>0.5</v>
      </c>
      <c r="L73" s="30">
        <v>6</v>
      </c>
      <c r="M73" s="30">
        <v>179</v>
      </c>
      <c r="P73" s="30">
        <v>307</v>
      </c>
      <c r="Q73" s="30">
        <v>2</v>
      </c>
      <c r="R73" s="30">
        <v>1040</v>
      </c>
      <c r="S73" s="30">
        <v>20</v>
      </c>
      <c r="T73" s="30">
        <v>6</v>
      </c>
      <c r="W73" s="30">
        <v>136</v>
      </c>
      <c r="X73" s="30">
        <v>0.2</v>
      </c>
      <c r="Y73" s="30">
        <v>2.61</v>
      </c>
      <c r="Z73" s="30">
        <v>0.11</v>
      </c>
    </row>
    <row r="74" spans="1:30" x14ac:dyDescent="0.25">
      <c r="A74" s="30" t="s">
        <v>368</v>
      </c>
      <c r="C74" s="6" t="s">
        <v>416</v>
      </c>
      <c r="D74" s="6">
        <v>442361</v>
      </c>
      <c r="E74" s="6">
        <v>5412856</v>
      </c>
      <c r="G74" s="30">
        <v>8.9999999999999993E-3</v>
      </c>
      <c r="H74" s="30">
        <v>0.6</v>
      </c>
      <c r="I74" s="30">
        <v>72</v>
      </c>
      <c r="J74" s="30" t="s">
        <v>172</v>
      </c>
      <c r="K74" s="30" t="s">
        <v>165</v>
      </c>
      <c r="L74" s="30">
        <v>8</v>
      </c>
      <c r="M74" s="30">
        <v>80</v>
      </c>
      <c r="P74" s="30">
        <v>530</v>
      </c>
      <c r="Q74" s="30">
        <v>5</v>
      </c>
      <c r="R74" s="30">
        <v>370</v>
      </c>
      <c r="S74" s="30">
        <v>9</v>
      </c>
      <c r="T74" s="30">
        <v>6</v>
      </c>
      <c r="W74" s="30">
        <v>119</v>
      </c>
      <c r="X74" s="30">
        <v>0.09</v>
      </c>
      <c r="Y74" s="31">
        <v>7.1</v>
      </c>
      <c r="Z74" s="30">
        <v>1.56</v>
      </c>
    </row>
    <row r="75" spans="1:30" x14ac:dyDescent="0.25">
      <c r="A75" s="30" t="s">
        <v>369</v>
      </c>
      <c r="C75" s="6" t="s">
        <v>415</v>
      </c>
      <c r="D75" s="6">
        <v>441517</v>
      </c>
      <c r="E75" s="6">
        <v>5412949</v>
      </c>
      <c r="G75" s="30">
        <v>8.0000000000000002E-3</v>
      </c>
      <c r="H75" s="30" t="s">
        <v>165</v>
      </c>
      <c r="I75" s="30">
        <v>5</v>
      </c>
      <c r="J75" s="30" t="s">
        <v>172</v>
      </c>
      <c r="K75" s="30">
        <v>1.6</v>
      </c>
      <c r="L75" s="30">
        <v>10</v>
      </c>
      <c r="M75" s="30">
        <v>104</v>
      </c>
      <c r="P75" s="30">
        <v>1660</v>
      </c>
      <c r="Q75" s="30">
        <v>2</v>
      </c>
      <c r="R75" s="30">
        <v>1070</v>
      </c>
      <c r="S75" s="30">
        <v>4</v>
      </c>
      <c r="T75" s="30" t="s">
        <v>167</v>
      </c>
      <c r="W75" s="30">
        <v>332</v>
      </c>
      <c r="X75" s="30">
        <v>1.04</v>
      </c>
      <c r="Y75" s="31">
        <v>5.38</v>
      </c>
      <c r="Z75" s="30">
        <v>0.01</v>
      </c>
    </row>
    <row r="76" spans="1:30" x14ac:dyDescent="0.25">
      <c r="A76" s="30" t="s">
        <v>370</v>
      </c>
      <c r="C76" s="6" t="s">
        <v>415</v>
      </c>
      <c r="D76" s="6">
        <v>441492</v>
      </c>
      <c r="E76" s="6">
        <v>5412871</v>
      </c>
      <c r="G76" s="30">
        <v>6.0000000000000001E-3</v>
      </c>
      <c r="H76" s="30" t="s">
        <v>165</v>
      </c>
      <c r="I76" s="30">
        <v>11</v>
      </c>
      <c r="J76" s="30" t="s">
        <v>172</v>
      </c>
      <c r="K76" s="30" t="s">
        <v>165</v>
      </c>
      <c r="L76" s="30">
        <v>6</v>
      </c>
      <c r="M76" s="30">
        <v>136</v>
      </c>
      <c r="P76" s="30">
        <v>241</v>
      </c>
      <c r="Q76" s="30">
        <v>14</v>
      </c>
      <c r="R76" s="30">
        <v>390</v>
      </c>
      <c r="S76" s="30">
        <v>8</v>
      </c>
      <c r="T76" s="30" t="s">
        <v>167</v>
      </c>
      <c r="W76" s="30">
        <v>34</v>
      </c>
      <c r="X76" s="30">
        <v>0.51</v>
      </c>
      <c r="Y76" s="30">
        <v>4.54</v>
      </c>
      <c r="Z76" s="30">
        <v>0.84</v>
      </c>
    </row>
    <row r="77" spans="1:30" x14ac:dyDescent="0.25">
      <c r="A77" s="30" t="s">
        <v>371</v>
      </c>
      <c r="C77" s="6"/>
      <c r="D77" s="6">
        <v>441570</v>
      </c>
      <c r="E77" s="6">
        <v>5413412</v>
      </c>
      <c r="G77" s="30" t="s">
        <v>357</v>
      </c>
      <c r="H77" s="30" t="s">
        <v>165</v>
      </c>
      <c r="I77" s="30">
        <v>11</v>
      </c>
      <c r="J77" s="30" t="s">
        <v>172</v>
      </c>
      <c r="K77" s="30" t="s">
        <v>165</v>
      </c>
      <c r="L77" s="30">
        <v>3</v>
      </c>
      <c r="M77" s="30">
        <v>26</v>
      </c>
      <c r="P77" s="30">
        <v>258</v>
      </c>
      <c r="Q77" s="30">
        <v>5</v>
      </c>
      <c r="R77" s="30">
        <v>310</v>
      </c>
      <c r="S77" s="30" t="s">
        <v>172</v>
      </c>
      <c r="T77" s="30" t="s">
        <v>167</v>
      </c>
      <c r="W77" s="30">
        <v>29</v>
      </c>
      <c r="X77" s="30">
        <v>0.14000000000000001</v>
      </c>
      <c r="Y77" s="31">
        <v>5.03</v>
      </c>
      <c r="Z77" s="30">
        <v>0.71</v>
      </c>
    </row>
    <row r="78" spans="1:30" x14ac:dyDescent="0.25">
      <c r="A78" s="30" t="s">
        <v>372</v>
      </c>
      <c r="C78" s="6"/>
      <c r="D78" s="6">
        <v>441588</v>
      </c>
      <c r="E78" s="6">
        <v>5413426</v>
      </c>
      <c r="G78" s="30">
        <v>5.0000000000000001E-3</v>
      </c>
      <c r="H78" s="30" t="s">
        <v>165</v>
      </c>
      <c r="I78" s="30">
        <v>10</v>
      </c>
      <c r="J78" s="30" t="s">
        <v>172</v>
      </c>
      <c r="K78" s="30" t="s">
        <v>165</v>
      </c>
      <c r="L78" s="30">
        <v>11</v>
      </c>
      <c r="M78" s="30">
        <v>80</v>
      </c>
      <c r="P78" s="30">
        <v>245</v>
      </c>
      <c r="Q78" s="30">
        <v>34</v>
      </c>
      <c r="R78" s="30">
        <v>200</v>
      </c>
      <c r="S78" s="30" t="s">
        <v>172</v>
      </c>
      <c r="T78" s="30" t="s">
        <v>167</v>
      </c>
      <c r="W78" s="30">
        <v>19</v>
      </c>
      <c r="X78" s="30">
        <v>0.13</v>
      </c>
      <c r="Y78" s="30">
        <v>4.7300000000000004</v>
      </c>
      <c r="Z78" s="30">
        <v>2.48</v>
      </c>
    </row>
    <row r="79" spans="1:30" x14ac:dyDescent="0.25">
      <c r="A79" s="30" t="s">
        <v>373</v>
      </c>
      <c r="C79" s="6"/>
      <c r="D79" s="6">
        <v>441696</v>
      </c>
      <c r="E79" s="6">
        <v>5413475</v>
      </c>
      <c r="G79" s="30" t="s">
        <v>357</v>
      </c>
      <c r="H79" s="30" t="s">
        <v>165</v>
      </c>
      <c r="I79" s="30" t="s">
        <v>167</v>
      </c>
      <c r="J79" s="30" t="s">
        <v>172</v>
      </c>
      <c r="K79" s="30" t="s">
        <v>165</v>
      </c>
      <c r="L79" s="30">
        <v>3</v>
      </c>
      <c r="M79" s="30">
        <v>6</v>
      </c>
      <c r="P79" s="30">
        <v>208</v>
      </c>
      <c r="Q79" s="30">
        <v>2</v>
      </c>
      <c r="R79" s="30">
        <v>290</v>
      </c>
      <c r="S79" s="30" t="s">
        <v>172</v>
      </c>
      <c r="T79" s="30" t="s">
        <v>167</v>
      </c>
      <c r="W79" s="30">
        <v>16</v>
      </c>
      <c r="X79" s="30">
        <v>0.31</v>
      </c>
      <c r="Y79" s="30">
        <v>1.89</v>
      </c>
      <c r="Z79" s="30">
        <v>0.09</v>
      </c>
    </row>
    <row r="80" spans="1:30" x14ac:dyDescent="0.25">
      <c r="A80" s="29" t="s">
        <v>377</v>
      </c>
      <c r="C80" s="20" t="s">
        <v>382</v>
      </c>
      <c r="D80" s="20">
        <v>442412</v>
      </c>
      <c r="E80" s="20">
        <v>5414457</v>
      </c>
      <c r="G80" s="31">
        <v>3.26</v>
      </c>
      <c r="H80" s="30">
        <v>4.3</v>
      </c>
      <c r="I80" s="30">
        <v>191</v>
      </c>
      <c r="J80" s="30">
        <v>2</v>
      </c>
      <c r="K80" s="30" t="s">
        <v>165</v>
      </c>
      <c r="L80" s="30">
        <v>10</v>
      </c>
      <c r="M80" s="30">
        <v>45</v>
      </c>
      <c r="P80" s="30">
        <v>328</v>
      </c>
      <c r="Q80" s="30">
        <v>1</v>
      </c>
      <c r="R80" s="30">
        <v>590</v>
      </c>
      <c r="S80" s="30">
        <v>88</v>
      </c>
      <c r="T80" s="30" t="s">
        <v>167</v>
      </c>
      <c r="W80" s="30">
        <v>139</v>
      </c>
      <c r="X80" s="30">
        <v>0.27</v>
      </c>
      <c r="Y80" s="31">
        <v>6.53</v>
      </c>
      <c r="Z80" s="30">
        <v>4.6900000000000004</v>
      </c>
      <c r="AA80" s="30">
        <v>4</v>
      </c>
      <c r="AB80" s="30">
        <v>6.0000000000000001E-3</v>
      </c>
      <c r="AC80" s="30">
        <v>8.9999999999999993E-3</v>
      </c>
      <c r="AD80" s="30">
        <v>2.1000000000000001E-2</v>
      </c>
    </row>
    <row r="81" spans="1:30" x14ac:dyDescent="0.25">
      <c r="A81" s="29" t="s">
        <v>378</v>
      </c>
      <c r="C81" s="20" t="s">
        <v>382</v>
      </c>
      <c r="D81" s="20">
        <v>442401</v>
      </c>
      <c r="E81" s="20">
        <v>5414449</v>
      </c>
      <c r="G81" s="30">
        <v>0.1</v>
      </c>
      <c r="H81" s="30">
        <v>1.2</v>
      </c>
      <c r="I81" s="30">
        <v>66</v>
      </c>
      <c r="J81" s="30" t="s">
        <v>172</v>
      </c>
      <c r="K81" s="30" t="s">
        <v>165</v>
      </c>
      <c r="L81" s="30">
        <v>5</v>
      </c>
      <c r="M81" s="30">
        <v>10</v>
      </c>
      <c r="P81" s="30">
        <v>30</v>
      </c>
      <c r="Q81" s="30">
        <v>1</v>
      </c>
      <c r="R81" s="30">
        <v>600</v>
      </c>
      <c r="S81" s="30">
        <v>25</v>
      </c>
      <c r="T81" s="30" t="s">
        <v>167</v>
      </c>
      <c r="W81" s="30">
        <v>25</v>
      </c>
      <c r="X81" s="30">
        <v>0.12</v>
      </c>
      <c r="Y81" s="30">
        <v>2.9</v>
      </c>
      <c r="Z81" s="30">
        <v>2.69</v>
      </c>
      <c r="AA81" s="30">
        <v>1</v>
      </c>
      <c r="AB81" s="30">
        <v>2E-3</v>
      </c>
      <c r="AC81" s="30">
        <v>3.0000000000000001E-3</v>
      </c>
      <c r="AD81" s="30">
        <v>4.0000000000000001E-3</v>
      </c>
    </row>
    <row r="82" spans="1:30" x14ac:dyDescent="0.25">
      <c r="A82" s="29" t="s">
        <v>379</v>
      </c>
      <c r="C82" s="20" t="s">
        <v>382</v>
      </c>
      <c r="D82" s="20">
        <v>442380</v>
      </c>
      <c r="E82" s="20">
        <v>5414435</v>
      </c>
      <c r="G82" s="30">
        <v>0.06</v>
      </c>
      <c r="H82" s="30">
        <v>4.5</v>
      </c>
      <c r="I82" s="30">
        <v>35</v>
      </c>
      <c r="J82" s="30" t="s">
        <v>172</v>
      </c>
      <c r="K82" s="30">
        <v>1.4</v>
      </c>
      <c r="L82" s="30">
        <v>12</v>
      </c>
      <c r="M82" s="30">
        <v>169</v>
      </c>
      <c r="P82" s="30">
        <v>3490</v>
      </c>
      <c r="Q82" s="30">
        <v>1</v>
      </c>
      <c r="R82" s="30">
        <v>360</v>
      </c>
      <c r="S82" s="31">
        <v>986</v>
      </c>
      <c r="T82" s="30" t="s">
        <v>167</v>
      </c>
      <c r="W82" s="30">
        <v>268</v>
      </c>
      <c r="X82" s="30">
        <v>0.06</v>
      </c>
      <c r="Y82" s="30">
        <v>4.2</v>
      </c>
      <c r="Z82" s="30">
        <v>0.74</v>
      </c>
      <c r="AA82" s="30">
        <v>4</v>
      </c>
      <c r="AB82" s="30">
        <v>1.7000000000000001E-2</v>
      </c>
      <c r="AC82" s="30">
        <v>9.8000000000000004E-2</v>
      </c>
      <c r="AD82" s="30">
        <v>2.7E-2</v>
      </c>
    </row>
    <row r="83" spans="1:30" x14ac:dyDescent="0.25">
      <c r="A83" s="29" t="s">
        <v>380</v>
      </c>
      <c r="C83" s="20" t="s">
        <v>382</v>
      </c>
      <c r="D83" s="20">
        <v>442418</v>
      </c>
      <c r="E83" s="20">
        <v>5414384</v>
      </c>
      <c r="G83" s="30">
        <v>0.11</v>
      </c>
      <c r="H83" s="30">
        <v>1.9</v>
      </c>
      <c r="I83" s="30">
        <v>286</v>
      </c>
      <c r="J83" s="30" t="s">
        <v>172</v>
      </c>
      <c r="K83" s="30" t="s">
        <v>165</v>
      </c>
      <c r="L83" s="30">
        <v>78</v>
      </c>
      <c r="M83" s="30">
        <v>26</v>
      </c>
      <c r="P83" s="30">
        <v>679</v>
      </c>
      <c r="Q83" s="30" t="s">
        <v>177</v>
      </c>
      <c r="R83" s="30">
        <v>720</v>
      </c>
      <c r="S83" s="30">
        <v>46</v>
      </c>
      <c r="T83" s="30" t="s">
        <v>167</v>
      </c>
      <c r="W83" s="30">
        <v>71</v>
      </c>
      <c r="X83" s="30">
        <v>0.12</v>
      </c>
      <c r="Y83" s="31">
        <v>12.2</v>
      </c>
      <c r="Z83" s="31">
        <v>10</v>
      </c>
      <c r="AA83" s="30">
        <v>1</v>
      </c>
      <c r="AB83" s="30">
        <v>4.0000000000000001E-3</v>
      </c>
      <c r="AC83" s="30">
        <v>5.0000000000000001E-3</v>
      </c>
      <c r="AD83" s="30">
        <v>8.0000000000000002E-3</v>
      </c>
    </row>
    <row r="84" spans="1:30" x14ac:dyDescent="0.25">
      <c r="A84" s="29" t="s">
        <v>381</v>
      </c>
      <c r="C84" s="20" t="s">
        <v>382</v>
      </c>
      <c r="D84" s="20">
        <v>442440</v>
      </c>
      <c r="E84" s="20">
        <v>5414346</v>
      </c>
      <c r="G84" s="31">
        <v>1.1200000000000001</v>
      </c>
      <c r="H84" s="31">
        <v>18.5</v>
      </c>
      <c r="I84" s="30">
        <v>452</v>
      </c>
      <c r="J84" s="30" t="s">
        <v>172</v>
      </c>
      <c r="K84" s="30">
        <v>5.7</v>
      </c>
      <c r="L84" s="30">
        <v>4</v>
      </c>
      <c r="M84" s="30">
        <v>144</v>
      </c>
      <c r="P84" s="30">
        <v>67</v>
      </c>
      <c r="Q84" s="30">
        <v>12</v>
      </c>
      <c r="R84" s="30">
        <v>20</v>
      </c>
      <c r="S84" s="30">
        <v>353</v>
      </c>
      <c r="T84" s="30">
        <v>8</v>
      </c>
      <c r="W84" s="31">
        <v>1005</v>
      </c>
      <c r="X84" s="30">
        <v>0.02</v>
      </c>
      <c r="Y84" s="31">
        <v>15.25</v>
      </c>
      <c r="Z84" s="31" t="s">
        <v>130</v>
      </c>
      <c r="AA84" s="30">
        <v>18</v>
      </c>
      <c r="AB84" s="30">
        <v>1.4999999999999999E-2</v>
      </c>
      <c r="AC84" s="30">
        <v>3.5999999999999997E-2</v>
      </c>
      <c r="AD84" s="31">
        <v>0.10199999999999999</v>
      </c>
    </row>
  </sheetData>
  <pageMargins left="0.70866141732283472" right="0.70866141732283472" top="0.74803149606299213" bottom="0.74803149606299213" header="0.31496062992125984" footer="0.31496062992125984"/>
  <pageSetup scale="4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17690-D042-467C-BF2B-8A82867A390B}">
  <sheetPr>
    <pageSetUpPr fitToPage="1"/>
  </sheetPr>
  <dimension ref="A1:AU23"/>
  <sheetViews>
    <sheetView workbookViewId="0">
      <selection activeCell="V28" sqref="V28"/>
    </sheetView>
  </sheetViews>
  <sheetFormatPr defaultRowHeight="15" x14ac:dyDescent="0.25"/>
  <cols>
    <col min="3" max="3" width="7.28515625" customWidth="1"/>
    <col min="4" max="4" width="11.28515625" customWidth="1"/>
    <col min="8" max="9" width="9.140625" hidden="1" customWidth="1"/>
    <col min="10" max="10" width="7.28515625" customWidth="1"/>
    <col min="11" max="11" width="10.5703125" customWidth="1"/>
    <col min="12" max="12" width="8.28515625" customWidth="1"/>
    <col min="13" max="19" width="9.140625" customWidth="1"/>
    <col min="20" max="21" width="9.140625" hidden="1" customWidth="1"/>
    <col min="22" max="26" width="9.140625" customWidth="1"/>
    <col min="27" max="28" width="9.140625" hidden="1" customWidth="1"/>
    <col min="29" max="32" width="9.140625" customWidth="1"/>
    <col min="38" max="42" width="8.7109375" customWidth="1"/>
    <col min="43" max="47" width="8.7109375" hidden="1" customWidth="1"/>
  </cols>
  <sheetData>
    <row r="1" spans="1:47" x14ac:dyDescent="0.25">
      <c r="A1" s="56" t="s">
        <v>470</v>
      </c>
      <c r="AL1" s="114" t="s">
        <v>482</v>
      </c>
      <c r="AM1" s="114"/>
      <c r="AN1" s="114"/>
      <c r="AO1" s="114"/>
      <c r="AP1" s="114"/>
      <c r="AQ1" s="114" t="s">
        <v>482</v>
      </c>
      <c r="AR1" s="114"/>
      <c r="AS1" s="114"/>
      <c r="AT1" s="114"/>
      <c r="AU1" s="114"/>
    </row>
    <row r="2" spans="1:47" x14ac:dyDescent="0.25">
      <c r="A2" s="24" t="s">
        <v>475</v>
      </c>
      <c r="B2" s="24" t="s">
        <v>471</v>
      </c>
      <c r="C2" s="24" t="s">
        <v>311</v>
      </c>
      <c r="D2" s="24" t="s">
        <v>4</v>
      </c>
      <c r="E2" s="24" t="s">
        <v>7</v>
      </c>
      <c r="F2" s="24" t="s">
        <v>8</v>
      </c>
      <c r="G2" s="24" t="s">
        <v>9</v>
      </c>
      <c r="H2" s="24" t="s">
        <v>472</v>
      </c>
      <c r="I2" s="24" t="s">
        <v>473</v>
      </c>
      <c r="J2" s="24" t="s">
        <v>474</v>
      </c>
      <c r="K2" s="24" t="s">
        <v>481</v>
      </c>
      <c r="L2" s="24" t="s">
        <v>480</v>
      </c>
      <c r="M2" s="25" t="s">
        <v>133</v>
      </c>
      <c r="N2" s="25" t="s">
        <v>134</v>
      </c>
      <c r="O2" s="25" t="s">
        <v>135</v>
      </c>
      <c r="P2" s="24" t="s">
        <v>136</v>
      </c>
      <c r="Q2" s="24" t="s">
        <v>137</v>
      </c>
      <c r="R2" s="24" t="s">
        <v>138</v>
      </c>
      <c r="S2" s="25" t="s">
        <v>139</v>
      </c>
      <c r="T2" s="24" t="s">
        <v>140</v>
      </c>
      <c r="U2" s="24" t="s">
        <v>141</v>
      </c>
      <c r="V2" s="24" t="s">
        <v>231</v>
      </c>
      <c r="W2" s="24" t="s">
        <v>142</v>
      </c>
      <c r="X2" s="24" t="s">
        <v>143</v>
      </c>
      <c r="Y2" s="25" t="s">
        <v>144</v>
      </c>
      <c r="Z2" s="25" t="s">
        <v>145</v>
      </c>
      <c r="AA2" s="25" t="s">
        <v>146</v>
      </c>
      <c r="AB2" s="25" t="s">
        <v>147</v>
      </c>
      <c r="AC2" s="25" t="s">
        <v>148</v>
      </c>
      <c r="AD2" s="25" t="s">
        <v>149</v>
      </c>
      <c r="AE2" s="25" t="s">
        <v>150</v>
      </c>
      <c r="AF2" s="25" t="s">
        <v>151</v>
      </c>
      <c r="AG2" s="25" t="s">
        <v>133</v>
      </c>
      <c r="AH2" s="25" t="s">
        <v>134</v>
      </c>
      <c r="AI2" s="25" t="s">
        <v>152</v>
      </c>
      <c r="AJ2" s="25" t="s">
        <v>153</v>
      </c>
      <c r="AK2" s="25" t="s">
        <v>154</v>
      </c>
      <c r="AL2" s="25" t="s">
        <v>133</v>
      </c>
      <c r="AM2" s="25" t="s">
        <v>134</v>
      </c>
      <c r="AN2" s="25" t="s">
        <v>152</v>
      </c>
      <c r="AO2" s="25" t="s">
        <v>153</v>
      </c>
      <c r="AP2" s="25" t="s">
        <v>154</v>
      </c>
      <c r="AQ2" s="24" t="s">
        <v>133</v>
      </c>
      <c r="AR2" s="24" t="s">
        <v>134</v>
      </c>
      <c r="AS2" s="24" t="s">
        <v>139</v>
      </c>
      <c r="AT2" s="24" t="s">
        <v>144</v>
      </c>
      <c r="AU2" s="24" t="s">
        <v>148</v>
      </c>
    </row>
    <row r="3" spans="1:47" x14ac:dyDescent="0.25">
      <c r="A3" s="6" t="s">
        <v>337</v>
      </c>
      <c r="B3" s="101" t="s">
        <v>439</v>
      </c>
      <c r="C3" s="101" t="s">
        <v>313</v>
      </c>
      <c r="D3" s="111" t="s">
        <v>476</v>
      </c>
      <c r="E3" s="101">
        <v>442034</v>
      </c>
      <c r="F3" s="101">
        <v>5412826</v>
      </c>
      <c r="G3" s="101">
        <v>449</v>
      </c>
      <c r="H3" s="6"/>
      <c r="I3" s="6"/>
      <c r="J3" s="101">
        <v>6.1</v>
      </c>
      <c r="K3" s="6">
        <v>1.78</v>
      </c>
      <c r="L3" s="105">
        <f>SUM(K3:K7)</f>
        <v>10.899999999999999</v>
      </c>
      <c r="M3" s="69">
        <v>8.32</v>
      </c>
      <c r="N3" s="70">
        <v>124</v>
      </c>
      <c r="O3" s="6">
        <v>514</v>
      </c>
      <c r="P3" s="6">
        <v>32</v>
      </c>
      <c r="Q3" s="60">
        <v>144</v>
      </c>
      <c r="R3" s="30">
        <v>3</v>
      </c>
      <c r="S3" s="27">
        <f>AI3*10000</f>
        <v>68000</v>
      </c>
      <c r="T3" s="6"/>
      <c r="U3" s="6"/>
      <c r="V3" s="6">
        <v>29</v>
      </c>
      <c r="W3" s="6">
        <v>387</v>
      </c>
      <c r="X3" s="6">
        <v>10</v>
      </c>
      <c r="Y3" s="6">
        <v>840</v>
      </c>
      <c r="Z3" s="6">
        <v>43</v>
      </c>
      <c r="AA3" s="6"/>
      <c r="AB3" s="6"/>
      <c r="AC3" s="27">
        <f>AK3*10000</f>
        <v>30700</v>
      </c>
      <c r="AD3" s="6">
        <v>0.09</v>
      </c>
      <c r="AE3" s="72">
        <v>21.7</v>
      </c>
      <c r="AF3" s="31" t="s">
        <v>130</v>
      </c>
      <c r="AG3" s="69">
        <v>8.32</v>
      </c>
      <c r="AH3" s="70">
        <v>124</v>
      </c>
      <c r="AI3" s="72">
        <v>6.8</v>
      </c>
      <c r="AJ3" s="57">
        <f>Y3/10000</f>
        <v>8.4000000000000005E-2</v>
      </c>
      <c r="AK3" s="72">
        <v>3.07</v>
      </c>
      <c r="AL3" s="100">
        <f>($K3*AG3+$K4*AG4+$K5*AG5+$K6*AG6+$K7*AG7)/(SUM($K3:$K7))</f>
        <v>9.9527339449541294</v>
      </c>
      <c r="AM3" s="100">
        <f>($K3*AH3+$K4*AH4+$K5*AH5+$K6*AH6+$K7*AH7)/(SUM($K3:$K7))</f>
        <v>125.03559633027525</v>
      </c>
      <c r="AN3" s="100">
        <f>($K3*AI3+$K4*AI4+$K5*AI5+$K6*AI6+$K7*AI7)/(SUM($K3:$K7))</f>
        <v>6.3240000000000007</v>
      </c>
      <c r="AO3" s="104">
        <f>($K3*AJ3+$K4*AJ4+$K5*AJ5+$K6*AJ6+$K7*AJ7)/(SUM($K3:$K7))</f>
        <v>0.1276889908256881</v>
      </c>
      <c r="AP3" s="100">
        <f>($K3*AK3+$K4*AK4+$K5*AK5+$K6*AK6+$K7*AK7)/(SUM($K3:$K7))</f>
        <v>4.0341467889908253</v>
      </c>
      <c r="AQ3" s="115">
        <f>AL3</f>
        <v>9.9527339449541294</v>
      </c>
      <c r="AR3" s="115">
        <f>AM3</f>
        <v>125.03559633027525</v>
      </c>
      <c r="AS3" s="116">
        <f>AN3*10000</f>
        <v>63240.000000000007</v>
      </c>
      <c r="AT3" s="116">
        <f t="shared" ref="AT3:AU3" si="0">AO3*10000</f>
        <v>1276.889908256881</v>
      </c>
      <c r="AU3" s="116">
        <f t="shared" si="0"/>
        <v>40341.46788990825</v>
      </c>
    </row>
    <row r="4" spans="1:47" x14ac:dyDescent="0.25">
      <c r="A4" s="6" t="s">
        <v>338</v>
      </c>
      <c r="B4" s="102"/>
      <c r="C4" s="102"/>
      <c r="D4" s="112"/>
      <c r="E4" s="102"/>
      <c r="F4" s="102"/>
      <c r="G4" s="102"/>
      <c r="H4" s="6"/>
      <c r="I4" s="6"/>
      <c r="J4" s="102"/>
      <c r="K4" s="6">
        <v>2.46</v>
      </c>
      <c r="L4" s="106"/>
      <c r="M4" s="69">
        <v>9.7200000000000006</v>
      </c>
      <c r="N4" s="70">
        <v>98.8</v>
      </c>
      <c r="O4" s="6">
        <v>258</v>
      </c>
      <c r="P4" s="6">
        <v>37</v>
      </c>
      <c r="Q4" s="60">
        <v>281</v>
      </c>
      <c r="R4" s="30" t="s">
        <v>177</v>
      </c>
      <c r="S4" s="27">
        <f t="shared" ref="S4:S10" si="1">AI4*10000</f>
        <v>41900.000000000007</v>
      </c>
      <c r="T4" s="6"/>
      <c r="U4" s="6"/>
      <c r="V4" s="6">
        <v>225</v>
      </c>
      <c r="W4" s="6">
        <v>259</v>
      </c>
      <c r="X4" s="6">
        <v>10</v>
      </c>
      <c r="Y4" s="27">
        <v>1325</v>
      </c>
      <c r="Z4" s="6">
        <v>36</v>
      </c>
      <c r="AA4" s="6"/>
      <c r="AB4" s="6"/>
      <c r="AC4" s="27">
        <f t="shared" ref="AC4:AC15" si="2">AK4*10000</f>
        <v>67700</v>
      </c>
      <c r="AD4" s="6">
        <v>2.4300000000000002</v>
      </c>
      <c r="AE4" s="72">
        <v>13.3</v>
      </c>
      <c r="AF4" s="31" t="s">
        <v>130</v>
      </c>
      <c r="AG4" s="69">
        <v>9.7200000000000006</v>
      </c>
      <c r="AH4" s="70">
        <v>98.8</v>
      </c>
      <c r="AI4" s="72">
        <v>4.1900000000000004</v>
      </c>
      <c r="AJ4" s="57">
        <f t="shared" ref="AJ4:AJ9" si="3">Y4/10000</f>
        <v>0.13250000000000001</v>
      </c>
      <c r="AK4" s="72">
        <v>6.77</v>
      </c>
      <c r="AL4" s="100"/>
      <c r="AM4" s="100"/>
      <c r="AN4" s="100"/>
      <c r="AO4" s="104"/>
      <c r="AP4" s="100"/>
      <c r="AQ4" s="102"/>
      <c r="AR4" s="102"/>
      <c r="AS4" s="117"/>
      <c r="AT4" s="117"/>
      <c r="AU4" s="117"/>
    </row>
    <row r="5" spans="1:47" x14ac:dyDescent="0.25">
      <c r="A5" s="6" t="s">
        <v>339</v>
      </c>
      <c r="B5" s="102"/>
      <c r="C5" s="102"/>
      <c r="D5" s="112"/>
      <c r="E5" s="102"/>
      <c r="F5" s="102"/>
      <c r="G5" s="102"/>
      <c r="H5" s="6"/>
      <c r="I5" s="6"/>
      <c r="J5" s="102"/>
      <c r="K5" s="6">
        <v>2.44</v>
      </c>
      <c r="L5" s="106"/>
      <c r="M5" s="69">
        <v>11.25</v>
      </c>
      <c r="N5" s="70">
        <v>124</v>
      </c>
      <c r="O5" s="6">
        <v>201</v>
      </c>
      <c r="P5" s="6">
        <v>41</v>
      </c>
      <c r="Q5" s="60">
        <v>203</v>
      </c>
      <c r="R5" s="30">
        <v>1</v>
      </c>
      <c r="S5" s="27">
        <f t="shared" si="1"/>
        <v>51300</v>
      </c>
      <c r="T5" s="6"/>
      <c r="U5" s="6"/>
      <c r="V5" s="6">
        <v>93</v>
      </c>
      <c r="W5" s="6">
        <v>360</v>
      </c>
      <c r="X5" s="6">
        <v>10</v>
      </c>
      <c r="Y5" s="27">
        <v>1155</v>
      </c>
      <c r="Z5" s="6">
        <v>36</v>
      </c>
      <c r="AA5" s="6"/>
      <c r="AB5" s="6"/>
      <c r="AC5" s="27">
        <f t="shared" si="2"/>
        <v>48300</v>
      </c>
      <c r="AD5" s="6">
        <v>0.27</v>
      </c>
      <c r="AE5" s="72">
        <v>20.399999999999999</v>
      </c>
      <c r="AF5" s="31" t="s">
        <v>130</v>
      </c>
      <c r="AG5" s="69">
        <v>11.25</v>
      </c>
      <c r="AH5" s="70">
        <v>124</v>
      </c>
      <c r="AI5" s="72">
        <v>5.13</v>
      </c>
      <c r="AJ5" s="57">
        <f t="shared" si="3"/>
        <v>0.11550000000000001</v>
      </c>
      <c r="AK5" s="72">
        <v>4.83</v>
      </c>
      <c r="AL5" s="100"/>
      <c r="AM5" s="100"/>
      <c r="AN5" s="100"/>
      <c r="AO5" s="104"/>
      <c r="AP5" s="100"/>
      <c r="AQ5" s="102"/>
      <c r="AR5" s="102"/>
      <c r="AS5" s="117"/>
      <c r="AT5" s="117"/>
      <c r="AU5" s="117"/>
    </row>
    <row r="6" spans="1:47" x14ac:dyDescent="0.25">
      <c r="A6" s="6" t="s">
        <v>340</v>
      </c>
      <c r="B6" s="102"/>
      <c r="C6" s="102"/>
      <c r="D6" s="112"/>
      <c r="E6" s="102"/>
      <c r="F6" s="102"/>
      <c r="G6" s="102"/>
      <c r="H6" s="6"/>
      <c r="I6" s="6"/>
      <c r="J6" s="102"/>
      <c r="K6" s="6">
        <v>2.68</v>
      </c>
      <c r="L6" s="106"/>
      <c r="M6" s="69">
        <v>10.1</v>
      </c>
      <c r="N6" s="70">
        <v>141</v>
      </c>
      <c r="O6" s="6">
        <v>520</v>
      </c>
      <c r="P6" s="6">
        <v>38</v>
      </c>
      <c r="Q6" s="60">
        <v>106.5</v>
      </c>
      <c r="R6" s="30">
        <v>3</v>
      </c>
      <c r="S6" s="27">
        <f t="shared" si="1"/>
        <v>72000</v>
      </c>
      <c r="T6" s="6"/>
      <c r="U6" s="6"/>
      <c r="V6" s="6">
        <v>337</v>
      </c>
      <c r="W6" s="6">
        <v>540</v>
      </c>
      <c r="X6" s="6">
        <v>10</v>
      </c>
      <c r="Y6" s="27">
        <v>1770</v>
      </c>
      <c r="Z6" s="6">
        <v>44</v>
      </c>
      <c r="AA6" s="6"/>
      <c r="AB6" s="6"/>
      <c r="AC6" s="27">
        <f t="shared" si="2"/>
        <v>22799.999999999996</v>
      </c>
      <c r="AD6" s="6">
        <v>1.56</v>
      </c>
      <c r="AE6" s="72">
        <v>27.2</v>
      </c>
      <c r="AF6" s="31" t="s">
        <v>130</v>
      </c>
      <c r="AG6" s="69">
        <v>10.1</v>
      </c>
      <c r="AH6" s="70">
        <v>141</v>
      </c>
      <c r="AI6" s="72">
        <v>7.2</v>
      </c>
      <c r="AJ6" s="57">
        <f t="shared" si="3"/>
        <v>0.17699999999999999</v>
      </c>
      <c r="AK6" s="72">
        <v>2.2799999999999998</v>
      </c>
      <c r="AL6" s="100"/>
      <c r="AM6" s="100"/>
      <c r="AN6" s="100"/>
      <c r="AO6" s="104"/>
      <c r="AP6" s="100"/>
      <c r="AQ6" s="102"/>
      <c r="AR6" s="102"/>
      <c r="AS6" s="117"/>
      <c r="AT6" s="117"/>
      <c r="AU6" s="117"/>
    </row>
    <row r="7" spans="1:47" x14ac:dyDescent="0.25">
      <c r="A7" s="6" t="s">
        <v>341</v>
      </c>
      <c r="B7" s="103"/>
      <c r="C7" s="103"/>
      <c r="D7" s="113"/>
      <c r="E7" s="103"/>
      <c r="F7" s="103"/>
      <c r="G7" s="103"/>
      <c r="H7" s="6"/>
      <c r="I7" s="6"/>
      <c r="J7" s="103"/>
      <c r="K7" s="6">
        <v>1.54</v>
      </c>
      <c r="L7" s="107"/>
      <c r="M7" s="69">
        <v>9.9</v>
      </c>
      <c r="N7" s="70">
        <v>142</v>
      </c>
      <c r="O7" s="6">
        <v>983</v>
      </c>
      <c r="P7" s="6">
        <v>46</v>
      </c>
      <c r="Q7" s="60">
        <v>118.5</v>
      </c>
      <c r="R7" s="30">
        <v>2</v>
      </c>
      <c r="S7" s="27">
        <f t="shared" si="1"/>
        <v>95500</v>
      </c>
      <c r="T7" s="6"/>
      <c r="U7" s="6"/>
      <c r="V7" s="6">
        <v>17</v>
      </c>
      <c r="W7" s="6">
        <v>418</v>
      </c>
      <c r="X7" s="6">
        <v>10</v>
      </c>
      <c r="Y7" s="27">
        <v>1040</v>
      </c>
      <c r="Z7" s="27">
        <v>103</v>
      </c>
      <c r="AA7" s="6"/>
      <c r="AB7" s="6"/>
      <c r="AC7" s="27">
        <f t="shared" si="2"/>
        <v>25700</v>
      </c>
      <c r="AD7" s="6">
        <v>0.03</v>
      </c>
      <c r="AE7" s="72">
        <v>26.6</v>
      </c>
      <c r="AF7" s="31" t="s">
        <v>130</v>
      </c>
      <c r="AG7" s="69">
        <v>9.9</v>
      </c>
      <c r="AH7" s="70">
        <v>142</v>
      </c>
      <c r="AI7" s="72">
        <v>9.5500000000000007</v>
      </c>
      <c r="AJ7" s="57">
        <f t="shared" si="3"/>
        <v>0.104</v>
      </c>
      <c r="AK7" s="72">
        <v>2.57</v>
      </c>
      <c r="AL7" s="100"/>
      <c r="AM7" s="100"/>
      <c r="AN7" s="100"/>
      <c r="AO7" s="104"/>
      <c r="AP7" s="100"/>
      <c r="AQ7" s="103"/>
      <c r="AR7" s="103"/>
      <c r="AS7" s="118"/>
      <c r="AT7" s="118"/>
      <c r="AU7" s="118"/>
    </row>
    <row r="8" spans="1:47" x14ac:dyDescent="0.25">
      <c r="A8" s="6" t="s">
        <v>342</v>
      </c>
      <c r="B8" s="101" t="s">
        <v>448</v>
      </c>
      <c r="C8" s="101" t="s">
        <v>313</v>
      </c>
      <c r="D8" s="111" t="s">
        <v>477</v>
      </c>
      <c r="E8" s="101">
        <v>442036</v>
      </c>
      <c r="F8" s="101">
        <v>5412832</v>
      </c>
      <c r="G8" s="101">
        <v>450</v>
      </c>
      <c r="H8" s="6"/>
      <c r="I8" s="6"/>
      <c r="J8" s="101">
        <v>3.15</v>
      </c>
      <c r="K8" s="6">
        <v>1.36</v>
      </c>
      <c r="L8" s="105">
        <f>SUM(K8:K10)</f>
        <v>4.92</v>
      </c>
      <c r="M8" s="69">
        <v>2.2200000000000002</v>
      </c>
      <c r="N8" s="70">
        <v>69</v>
      </c>
      <c r="O8" s="6">
        <v>79</v>
      </c>
      <c r="P8" s="6">
        <v>18</v>
      </c>
      <c r="Q8" s="60">
        <v>655</v>
      </c>
      <c r="R8" s="30" t="s">
        <v>177</v>
      </c>
      <c r="S8" s="27">
        <f t="shared" si="1"/>
        <v>16250</v>
      </c>
      <c r="T8" s="6"/>
      <c r="U8" s="6"/>
      <c r="V8" s="6">
        <v>501</v>
      </c>
      <c r="W8" s="6">
        <v>367</v>
      </c>
      <c r="X8" s="6">
        <v>40</v>
      </c>
      <c r="Y8" s="27">
        <v>9070</v>
      </c>
      <c r="Z8" s="27">
        <v>128</v>
      </c>
      <c r="AA8" s="6"/>
      <c r="AB8" s="6"/>
      <c r="AC8" s="27">
        <f t="shared" si="2"/>
        <v>120000</v>
      </c>
      <c r="AD8" s="27">
        <v>10.050000000000001</v>
      </c>
      <c r="AE8" s="72">
        <v>7.24</v>
      </c>
      <c r="AF8" s="31" t="s">
        <v>130</v>
      </c>
      <c r="AG8" s="69">
        <v>2.2200000000000002</v>
      </c>
      <c r="AH8" s="70">
        <v>69</v>
      </c>
      <c r="AI8" s="72">
        <v>1.625</v>
      </c>
      <c r="AJ8" s="57">
        <f t="shared" si="3"/>
        <v>0.90700000000000003</v>
      </c>
      <c r="AK8" s="72">
        <v>12</v>
      </c>
      <c r="AL8" s="100">
        <f>($K8*AG8+$K9*AG9+$K10*AG10)/(SUM($K8:$K10))</f>
        <v>3.4843089430894314</v>
      </c>
      <c r="AM8" s="100">
        <f t="shared" ref="AM8:AP8" si="4">($K8*AH8+$K9*AH9+$K10*AH10)/(SUM($K8:$K10))</f>
        <v>84.722764227642287</v>
      </c>
      <c r="AN8" s="100">
        <f t="shared" si="4"/>
        <v>2.1535365853658535</v>
      </c>
      <c r="AO8" s="100">
        <f t="shared" si="4"/>
        <v>0.96264227642276423</v>
      </c>
      <c r="AP8" s="100">
        <f t="shared" si="4"/>
        <v>12.261382113821137</v>
      </c>
      <c r="AQ8" s="115">
        <f>AL8</f>
        <v>3.4843089430894314</v>
      </c>
      <c r="AR8" s="115">
        <f>AM8</f>
        <v>84.722764227642287</v>
      </c>
      <c r="AS8" s="116">
        <f>AN8*10000</f>
        <v>21535.365853658535</v>
      </c>
      <c r="AT8" s="116">
        <f t="shared" ref="AT8:AU8" si="5">AO8*10000</f>
        <v>9626.4227642276419</v>
      </c>
      <c r="AU8" s="116">
        <f t="shared" si="5"/>
        <v>122613.82113821137</v>
      </c>
    </row>
    <row r="9" spans="1:47" x14ac:dyDescent="0.25">
      <c r="A9" s="6" t="s">
        <v>343</v>
      </c>
      <c r="B9" s="102"/>
      <c r="C9" s="102"/>
      <c r="D9" s="112"/>
      <c r="E9" s="102"/>
      <c r="F9" s="102"/>
      <c r="G9" s="102"/>
      <c r="H9" s="6"/>
      <c r="I9" s="6"/>
      <c r="J9" s="102"/>
      <c r="K9" s="6">
        <v>1.92</v>
      </c>
      <c r="L9" s="106"/>
      <c r="M9" s="69">
        <v>4.17</v>
      </c>
      <c r="N9" s="70">
        <v>89.9</v>
      </c>
      <c r="O9" s="6">
        <v>125</v>
      </c>
      <c r="P9" s="6">
        <v>32</v>
      </c>
      <c r="Q9" s="60">
        <v>532</v>
      </c>
      <c r="R9" s="30" t="s">
        <v>177</v>
      </c>
      <c r="S9" s="27">
        <f t="shared" si="1"/>
        <v>28000</v>
      </c>
      <c r="T9" s="6"/>
      <c r="U9" s="6"/>
      <c r="V9" s="6">
        <v>492</v>
      </c>
      <c r="W9" s="6">
        <v>349</v>
      </c>
      <c r="X9" s="6">
        <v>50</v>
      </c>
      <c r="Y9" s="27">
        <v>6840</v>
      </c>
      <c r="Z9" s="6">
        <v>82</v>
      </c>
      <c r="AA9" s="6"/>
      <c r="AB9" s="6"/>
      <c r="AC9" s="27">
        <f t="shared" si="2"/>
        <v>101500</v>
      </c>
      <c r="AD9" s="6">
        <v>8.7799999999999994</v>
      </c>
      <c r="AE9" s="72">
        <v>12.9</v>
      </c>
      <c r="AF9" s="31" t="s">
        <v>130</v>
      </c>
      <c r="AG9" s="69">
        <v>4.17</v>
      </c>
      <c r="AH9" s="70">
        <v>89.9</v>
      </c>
      <c r="AI9" s="72">
        <v>2.8</v>
      </c>
      <c r="AJ9" s="57">
        <f t="shared" si="3"/>
        <v>0.68400000000000005</v>
      </c>
      <c r="AK9" s="72">
        <v>10.15</v>
      </c>
      <c r="AL9" s="100"/>
      <c r="AM9" s="100"/>
      <c r="AN9" s="100"/>
      <c r="AO9" s="100"/>
      <c r="AP9" s="100"/>
      <c r="AQ9" s="102"/>
      <c r="AR9" s="102"/>
      <c r="AS9" s="117"/>
      <c r="AT9" s="117"/>
      <c r="AU9" s="117"/>
    </row>
    <row r="10" spans="1:47" x14ac:dyDescent="0.25">
      <c r="A10" s="6" t="s">
        <v>344</v>
      </c>
      <c r="B10" s="103"/>
      <c r="C10" s="103"/>
      <c r="D10" s="113"/>
      <c r="E10" s="103"/>
      <c r="F10" s="103"/>
      <c r="G10" s="103"/>
      <c r="H10" s="6"/>
      <c r="I10" s="6"/>
      <c r="J10" s="103"/>
      <c r="K10" s="6">
        <v>1.64</v>
      </c>
      <c r="L10" s="107"/>
      <c r="M10" s="69">
        <v>3.73</v>
      </c>
      <c r="N10" s="70">
        <v>91.7</v>
      </c>
      <c r="O10" s="6">
        <v>95</v>
      </c>
      <c r="P10" s="6">
        <v>35</v>
      </c>
      <c r="Q10" s="60">
        <v>774</v>
      </c>
      <c r="R10" s="30" t="s">
        <v>177</v>
      </c>
      <c r="S10" s="27">
        <f t="shared" si="1"/>
        <v>18350</v>
      </c>
      <c r="T10" s="6"/>
      <c r="U10" s="6"/>
      <c r="V10" s="6">
        <v>621</v>
      </c>
      <c r="W10" s="6">
        <v>362</v>
      </c>
      <c r="X10" s="6">
        <v>40</v>
      </c>
      <c r="Y10" s="27">
        <f>AJ10*10000</f>
        <v>13350</v>
      </c>
      <c r="Z10" s="6">
        <v>77</v>
      </c>
      <c r="AA10" s="6"/>
      <c r="AB10" s="6"/>
      <c r="AC10" s="27">
        <f t="shared" si="2"/>
        <v>149500</v>
      </c>
      <c r="AD10" s="27">
        <v>12.25</v>
      </c>
      <c r="AE10" s="72">
        <v>5.92</v>
      </c>
      <c r="AF10" s="31" t="s">
        <v>130</v>
      </c>
      <c r="AG10" s="69">
        <v>3.73</v>
      </c>
      <c r="AH10" s="70">
        <v>91.7</v>
      </c>
      <c r="AI10" s="72">
        <v>1.835</v>
      </c>
      <c r="AJ10" s="72">
        <v>1.335</v>
      </c>
      <c r="AK10" s="72">
        <v>14.95</v>
      </c>
      <c r="AL10" s="100"/>
      <c r="AM10" s="100"/>
      <c r="AN10" s="100"/>
      <c r="AO10" s="100"/>
      <c r="AP10" s="100"/>
      <c r="AQ10" s="103"/>
      <c r="AR10" s="103"/>
      <c r="AS10" s="118"/>
      <c r="AT10" s="118"/>
      <c r="AU10" s="118"/>
    </row>
    <row r="11" spans="1:47" ht="45" x14ac:dyDescent="0.25">
      <c r="A11" s="20" t="s">
        <v>349</v>
      </c>
      <c r="B11" s="61" t="s">
        <v>460</v>
      </c>
      <c r="C11" s="61" t="s">
        <v>313</v>
      </c>
      <c r="D11" s="63" t="s">
        <v>478</v>
      </c>
      <c r="E11" s="61">
        <v>442185</v>
      </c>
      <c r="F11" s="61">
        <v>5412942</v>
      </c>
      <c r="G11" s="61">
        <v>465</v>
      </c>
      <c r="H11" s="6"/>
      <c r="I11" s="6"/>
      <c r="J11" s="61">
        <v>1.35</v>
      </c>
      <c r="K11" s="20">
        <v>1.42</v>
      </c>
      <c r="L11" s="64">
        <f>K11</f>
        <v>1.42</v>
      </c>
      <c r="M11" s="65">
        <v>9.9000000000000005E-2</v>
      </c>
      <c r="N11" s="66">
        <v>9.3000000000000007</v>
      </c>
      <c r="O11" s="71">
        <v>1840</v>
      </c>
      <c r="P11" s="20">
        <v>2</v>
      </c>
      <c r="Q11" s="67">
        <v>165.5</v>
      </c>
      <c r="R11" s="29">
        <v>4</v>
      </c>
      <c r="S11" s="71">
        <v>2600</v>
      </c>
      <c r="T11" s="20"/>
      <c r="U11" s="20"/>
      <c r="V11" s="20">
        <v>332</v>
      </c>
      <c r="W11" s="20">
        <v>4</v>
      </c>
      <c r="X11" s="20">
        <v>100</v>
      </c>
      <c r="Y11" s="20">
        <v>56</v>
      </c>
      <c r="Z11" s="20">
        <v>46</v>
      </c>
      <c r="AA11" s="20"/>
      <c r="AB11" s="20"/>
      <c r="AC11" s="71">
        <f>AK11*10000</f>
        <v>39900</v>
      </c>
      <c r="AD11" s="20">
        <v>0.03</v>
      </c>
      <c r="AE11" s="64">
        <v>4.5199999999999996</v>
      </c>
      <c r="AF11" s="29">
        <v>4.71</v>
      </c>
      <c r="AG11" s="65">
        <v>9.9000000000000005E-2</v>
      </c>
      <c r="AH11" s="66">
        <v>9.3000000000000007</v>
      </c>
      <c r="AI11" s="64">
        <f>S11/10000</f>
        <v>0.26</v>
      </c>
      <c r="AJ11" s="64">
        <f>Y11/10000</f>
        <v>5.5999999999999999E-3</v>
      </c>
      <c r="AK11" s="73">
        <v>3.99</v>
      </c>
      <c r="AL11" s="62">
        <v>9.9000000000000005E-2</v>
      </c>
      <c r="AM11" s="62">
        <v>9.3000000000000007</v>
      </c>
      <c r="AN11" s="62">
        <v>0.26</v>
      </c>
      <c r="AO11" s="62">
        <v>5.5999999999999999E-3</v>
      </c>
      <c r="AP11" s="74">
        <v>3.99</v>
      </c>
      <c r="AQ11" s="62">
        <v>9.9000000000000005E-2</v>
      </c>
      <c r="AR11" s="62">
        <f>AM11</f>
        <v>9.3000000000000007</v>
      </c>
      <c r="AS11" s="68">
        <f>AN11*10000</f>
        <v>2600</v>
      </c>
      <c r="AT11" s="68">
        <f t="shared" ref="AT11:AU11" si="6">AO11*10000</f>
        <v>56</v>
      </c>
      <c r="AU11" s="68">
        <f t="shared" si="6"/>
        <v>39900</v>
      </c>
    </row>
    <row r="12" spans="1:47" x14ac:dyDescent="0.25">
      <c r="A12" s="6" t="s">
        <v>345</v>
      </c>
      <c r="B12" s="101" t="s">
        <v>454</v>
      </c>
      <c r="C12" s="111" t="s">
        <v>453</v>
      </c>
      <c r="D12" s="111" t="s">
        <v>479</v>
      </c>
      <c r="E12" s="101">
        <v>442122</v>
      </c>
      <c r="F12" s="101">
        <v>5413798</v>
      </c>
      <c r="G12" s="101">
        <v>422</v>
      </c>
      <c r="H12" s="6"/>
      <c r="I12" s="6"/>
      <c r="J12" s="101">
        <v>4.25</v>
      </c>
      <c r="K12" s="6">
        <v>2.2599999999999998</v>
      </c>
      <c r="L12" s="108">
        <f>SUM(K12:K15)</f>
        <v>7.1999999999999993</v>
      </c>
      <c r="M12" s="58">
        <v>0.18099999999999999</v>
      </c>
      <c r="N12" s="59">
        <v>3.8</v>
      </c>
      <c r="O12" s="6">
        <v>107</v>
      </c>
      <c r="P12" s="30" t="s">
        <v>172</v>
      </c>
      <c r="Q12" s="60">
        <v>378</v>
      </c>
      <c r="R12" s="30">
        <v>35</v>
      </c>
      <c r="S12" s="27">
        <v>3970</v>
      </c>
      <c r="T12" s="6"/>
      <c r="U12" s="6"/>
      <c r="V12" s="6">
        <v>1435</v>
      </c>
      <c r="W12" s="6">
        <v>7</v>
      </c>
      <c r="X12" s="6">
        <v>1820</v>
      </c>
      <c r="Y12" s="6">
        <v>147</v>
      </c>
      <c r="Z12" s="6">
        <v>9</v>
      </c>
      <c r="AA12" s="6"/>
      <c r="AB12" s="6"/>
      <c r="AC12" s="27">
        <f t="shared" si="2"/>
        <v>86600</v>
      </c>
      <c r="AD12" s="6">
        <v>0.47</v>
      </c>
      <c r="AE12" s="72">
        <v>16.350000000000001</v>
      </c>
      <c r="AF12" s="31" t="s">
        <v>130</v>
      </c>
      <c r="AG12" s="58">
        <v>0.18099999999999999</v>
      </c>
      <c r="AH12" s="59">
        <v>3.8</v>
      </c>
      <c r="AI12" s="57">
        <f>S12/10000</f>
        <v>0.39700000000000002</v>
      </c>
      <c r="AJ12" s="57">
        <f t="shared" ref="AJ12:AJ15" si="7">Y12/10000</f>
        <v>1.47E-2</v>
      </c>
      <c r="AK12" s="72">
        <v>8.66</v>
      </c>
      <c r="AL12" s="104">
        <f>($K12*AG12+$K13*AG13+$K14*AG14+$K15*AG15)/(SUM($K12:$K15))</f>
        <v>0.18606944444444445</v>
      </c>
      <c r="AM12" s="104">
        <f t="shared" ref="AM12:AP12" si="8">($K12*AH12+$K13*AH13+$K14*AH14+$K15*AH15)/(SUM($K12:$K15))</f>
        <v>3.6919444444444443</v>
      </c>
      <c r="AN12" s="104">
        <f t="shared" si="8"/>
        <v>0.38322222222222219</v>
      </c>
      <c r="AO12" s="104">
        <f t="shared" si="8"/>
        <v>9.1088888888888903E-3</v>
      </c>
      <c r="AP12" s="100">
        <f t="shared" si="8"/>
        <v>8.4531944444444456</v>
      </c>
      <c r="AQ12" s="115">
        <f>AL12</f>
        <v>0.18606944444444445</v>
      </c>
      <c r="AR12" s="115">
        <f>AM12</f>
        <v>3.6919444444444443</v>
      </c>
      <c r="AS12" s="116">
        <f>AN12*10000</f>
        <v>3832.2222222222217</v>
      </c>
      <c r="AT12" s="116">
        <f t="shared" ref="AT12:AU12" si="9">AO12*10000</f>
        <v>91.088888888888903</v>
      </c>
      <c r="AU12" s="116">
        <f t="shared" si="9"/>
        <v>84531.944444444453</v>
      </c>
    </row>
    <row r="13" spans="1:47" x14ac:dyDescent="0.25">
      <c r="A13" s="6" t="s">
        <v>346</v>
      </c>
      <c r="B13" s="102"/>
      <c r="C13" s="112"/>
      <c r="D13" s="112"/>
      <c r="E13" s="102"/>
      <c r="F13" s="102"/>
      <c r="G13" s="102"/>
      <c r="H13" s="6"/>
      <c r="I13" s="6"/>
      <c r="J13" s="102"/>
      <c r="K13" s="6">
        <v>1.72</v>
      </c>
      <c r="L13" s="109"/>
      <c r="M13" s="58">
        <v>0.20100000000000001</v>
      </c>
      <c r="N13" s="59">
        <v>4.3</v>
      </c>
      <c r="O13" s="6">
        <v>131</v>
      </c>
      <c r="P13" s="6">
        <v>6</v>
      </c>
      <c r="Q13" s="60">
        <v>361</v>
      </c>
      <c r="R13" s="30">
        <v>68</v>
      </c>
      <c r="S13" s="27">
        <v>3740</v>
      </c>
      <c r="T13" s="6"/>
      <c r="U13" s="6"/>
      <c r="V13" s="6">
        <v>2060</v>
      </c>
      <c r="W13" s="6">
        <v>6</v>
      </c>
      <c r="X13" s="6">
        <v>1210</v>
      </c>
      <c r="Y13" s="6">
        <v>86</v>
      </c>
      <c r="Z13" s="6">
        <v>8</v>
      </c>
      <c r="AA13" s="6"/>
      <c r="AB13" s="6"/>
      <c r="AC13" s="27">
        <f t="shared" si="2"/>
        <v>86400</v>
      </c>
      <c r="AD13" s="6">
        <v>0.25</v>
      </c>
      <c r="AE13" s="72">
        <v>21.6</v>
      </c>
      <c r="AF13" s="31" t="s">
        <v>130</v>
      </c>
      <c r="AG13" s="58">
        <v>0.20100000000000001</v>
      </c>
      <c r="AH13" s="59">
        <v>4.3</v>
      </c>
      <c r="AI13" s="57">
        <f t="shared" ref="AI13:AI15" si="10">S13/10000</f>
        <v>0.374</v>
      </c>
      <c r="AJ13" s="57">
        <f t="shared" si="7"/>
        <v>8.6E-3</v>
      </c>
      <c r="AK13" s="72">
        <v>8.64</v>
      </c>
      <c r="AL13" s="104"/>
      <c r="AM13" s="104"/>
      <c r="AN13" s="104"/>
      <c r="AO13" s="104"/>
      <c r="AP13" s="100"/>
      <c r="AQ13" s="102"/>
      <c r="AR13" s="102"/>
      <c r="AS13" s="117"/>
      <c r="AT13" s="117"/>
      <c r="AU13" s="117"/>
    </row>
    <row r="14" spans="1:47" x14ac:dyDescent="0.25">
      <c r="A14" s="6" t="s">
        <v>347</v>
      </c>
      <c r="B14" s="102"/>
      <c r="C14" s="112"/>
      <c r="D14" s="112"/>
      <c r="E14" s="102"/>
      <c r="F14" s="102"/>
      <c r="G14" s="102"/>
      <c r="H14" s="6"/>
      <c r="I14" s="6"/>
      <c r="J14" s="102"/>
      <c r="K14" s="6">
        <v>1.96</v>
      </c>
      <c r="L14" s="109"/>
      <c r="M14" s="58">
        <v>0.184</v>
      </c>
      <c r="N14" s="59">
        <v>3.8</v>
      </c>
      <c r="O14" s="6">
        <v>119</v>
      </c>
      <c r="P14" s="6">
        <v>4</v>
      </c>
      <c r="Q14" s="60">
        <v>274</v>
      </c>
      <c r="R14" s="30">
        <v>49</v>
      </c>
      <c r="S14" s="27">
        <v>4720</v>
      </c>
      <c r="T14" s="6"/>
      <c r="U14" s="6"/>
      <c r="V14" s="6">
        <v>1600</v>
      </c>
      <c r="W14" s="6">
        <v>4</v>
      </c>
      <c r="X14" s="6">
        <v>2210</v>
      </c>
      <c r="Y14" s="6">
        <v>62</v>
      </c>
      <c r="Z14" s="6">
        <v>8</v>
      </c>
      <c r="AA14" s="6"/>
      <c r="AB14" s="6"/>
      <c r="AC14" s="27">
        <f t="shared" si="2"/>
        <v>65100</v>
      </c>
      <c r="AD14" s="6">
        <v>0.41</v>
      </c>
      <c r="AE14" s="72">
        <v>16.5</v>
      </c>
      <c r="AF14" s="31" t="s">
        <v>130</v>
      </c>
      <c r="AG14" s="58">
        <v>0.184</v>
      </c>
      <c r="AH14" s="59">
        <v>3.8</v>
      </c>
      <c r="AI14" s="57">
        <f t="shared" si="10"/>
        <v>0.47199999999999998</v>
      </c>
      <c r="AJ14" s="57">
        <f t="shared" si="7"/>
        <v>6.1999999999999998E-3</v>
      </c>
      <c r="AK14" s="72">
        <v>6.51</v>
      </c>
      <c r="AL14" s="104"/>
      <c r="AM14" s="104"/>
      <c r="AN14" s="104"/>
      <c r="AO14" s="104"/>
      <c r="AP14" s="100"/>
      <c r="AQ14" s="102"/>
      <c r="AR14" s="102"/>
      <c r="AS14" s="117"/>
      <c r="AT14" s="117"/>
      <c r="AU14" s="117"/>
    </row>
    <row r="15" spans="1:47" x14ac:dyDescent="0.25">
      <c r="A15" s="6" t="s">
        <v>348</v>
      </c>
      <c r="B15" s="103"/>
      <c r="C15" s="113"/>
      <c r="D15" s="113"/>
      <c r="E15" s="103"/>
      <c r="F15" s="103"/>
      <c r="G15" s="103"/>
      <c r="H15" s="6"/>
      <c r="I15" s="6"/>
      <c r="J15" s="103"/>
      <c r="K15" s="6">
        <v>1.26</v>
      </c>
      <c r="L15" s="110"/>
      <c r="M15" s="58">
        <v>0.17799999999999999</v>
      </c>
      <c r="N15" s="59">
        <v>2.5</v>
      </c>
      <c r="O15" s="6">
        <v>112</v>
      </c>
      <c r="P15" s="6">
        <v>2</v>
      </c>
      <c r="Q15" s="60">
        <v>442</v>
      </c>
      <c r="R15" s="30">
        <v>46</v>
      </c>
      <c r="S15" s="27">
        <v>2330</v>
      </c>
      <c r="T15" s="6"/>
      <c r="U15" s="6"/>
      <c r="V15" s="6">
        <v>1930</v>
      </c>
      <c r="W15" s="6">
        <v>4</v>
      </c>
      <c r="X15" s="6">
        <v>2250</v>
      </c>
      <c r="Y15" s="6">
        <v>43</v>
      </c>
      <c r="Z15" s="6">
        <v>6</v>
      </c>
      <c r="AA15" s="6"/>
      <c r="AB15" s="6"/>
      <c r="AC15" s="27">
        <f t="shared" si="2"/>
        <v>108500</v>
      </c>
      <c r="AD15" s="6">
        <v>0.43</v>
      </c>
      <c r="AE15" s="72">
        <v>18.7</v>
      </c>
      <c r="AF15" s="31" t="s">
        <v>130</v>
      </c>
      <c r="AG15" s="58">
        <v>0.17799999999999999</v>
      </c>
      <c r="AH15" s="59">
        <v>2.5</v>
      </c>
      <c r="AI15" s="57">
        <f t="shared" si="10"/>
        <v>0.23300000000000001</v>
      </c>
      <c r="AJ15" s="57">
        <f t="shared" si="7"/>
        <v>4.3E-3</v>
      </c>
      <c r="AK15" s="72">
        <v>10.85</v>
      </c>
      <c r="AL15" s="104"/>
      <c r="AM15" s="104"/>
      <c r="AN15" s="104"/>
      <c r="AO15" s="104"/>
      <c r="AP15" s="100"/>
      <c r="AQ15" s="103"/>
      <c r="AR15" s="103"/>
      <c r="AS15" s="118"/>
      <c r="AT15" s="118"/>
      <c r="AU15" s="118"/>
    </row>
    <row r="16" spans="1:47" x14ac:dyDescent="0.25">
      <c r="A16" s="81"/>
      <c r="B16" s="82"/>
      <c r="C16" s="83"/>
      <c r="D16" s="83"/>
      <c r="E16" s="84"/>
      <c r="F16" s="84"/>
      <c r="G16" s="84"/>
      <c r="J16" s="75"/>
      <c r="K16" s="6"/>
      <c r="L16" s="76"/>
      <c r="M16" s="58"/>
      <c r="N16" s="59"/>
      <c r="O16" s="6"/>
      <c r="P16" s="6"/>
      <c r="Q16" s="60"/>
      <c r="R16" s="30"/>
      <c r="S16" s="6"/>
      <c r="T16" s="6"/>
      <c r="U16" s="6"/>
      <c r="V16" s="6"/>
      <c r="W16" s="6"/>
      <c r="X16" s="6"/>
      <c r="Y16" s="6"/>
      <c r="Z16" s="6"/>
      <c r="AA16" s="6"/>
      <c r="AB16" s="6"/>
      <c r="AC16" s="6"/>
      <c r="AD16" s="6"/>
      <c r="AE16" s="57"/>
      <c r="AF16" s="30"/>
      <c r="AG16" s="58"/>
      <c r="AH16" s="59"/>
      <c r="AI16" s="57"/>
      <c r="AJ16" s="57"/>
      <c r="AK16" s="57"/>
      <c r="AL16" s="77"/>
      <c r="AM16" s="77"/>
      <c r="AN16" s="77"/>
      <c r="AO16" s="77"/>
      <c r="AP16" s="80"/>
      <c r="AQ16" s="84"/>
      <c r="AR16" s="84"/>
      <c r="AS16" s="85"/>
      <c r="AT16" s="85"/>
      <c r="AU16" s="85"/>
    </row>
    <row r="17" spans="1:42" x14ac:dyDescent="0.25">
      <c r="A17" s="6" t="s">
        <v>531</v>
      </c>
      <c r="B17" s="99" t="s">
        <v>538</v>
      </c>
      <c r="C17" s="99" t="s">
        <v>313</v>
      </c>
      <c r="D17" s="99" t="s">
        <v>530</v>
      </c>
      <c r="E17" s="99">
        <v>442039</v>
      </c>
      <c r="F17" s="99">
        <v>5412832</v>
      </c>
      <c r="G17" s="99">
        <v>448</v>
      </c>
      <c r="J17" s="86">
        <v>1</v>
      </c>
      <c r="K17" s="6">
        <v>1.1200000000000001</v>
      </c>
      <c r="L17" s="6"/>
      <c r="M17" s="27">
        <v>4.8899999999999997</v>
      </c>
      <c r="N17" s="27">
        <v>150</v>
      </c>
      <c r="O17" s="27">
        <v>1100</v>
      </c>
      <c r="P17" s="6">
        <v>57</v>
      </c>
      <c r="Q17" s="60">
        <v>76</v>
      </c>
      <c r="R17" s="30">
        <v>4</v>
      </c>
      <c r="S17" s="6">
        <f>AI17*10000</f>
        <v>121500</v>
      </c>
      <c r="T17" s="6"/>
      <c r="U17" s="6"/>
      <c r="V17" s="6">
        <v>39</v>
      </c>
      <c r="W17" s="6">
        <v>473</v>
      </c>
      <c r="X17" s="6">
        <v>10</v>
      </c>
      <c r="Y17" s="27">
        <f>AJ17*10000</f>
        <v>2030.0000000000002</v>
      </c>
      <c r="Z17" s="27">
        <v>115</v>
      </c>
      <c r="AA17" s="6"/>
      <c r="AB17" s="6"/>
      <c r="AC17" s="27">
        <f>AK17*10000</f>
        <v>14650</v>
      </c>
      <c r="AD17" s="6">
        <v>0.22</v>
      </c>
      <c r="AE17" s="27">
        <v>31.9</v>
      </c>
      <c r="AF17" s="31" t="s">
        <v>130</v>
      </c>
      <c r="AG17" s="6">
        <v>4.8899999999999997</v>
      </c>
      <c r="AH17" s="60">
        <v>150</v>
      </c>
      <c r="AI17" s="57">
        <v>12.15</v>
      </c>
      <c r="AJ17" s="57">
        <v>0.20300000000000001</v>
      </c>
      <c r="AK17" s="57">
        <v>1.4650000000000001</v>
      </c>
      <c r="AL17" s="96">
        <f>($J17*AG17+$J18*AG18+$J19*AG19+$J20*AG20+$J21*AG21+$J22*AG22+$J23*AG23)/(SUM($J17:$J23))</f>
        <v>5.3850331125827822</v>
      </c>
      <c r="AM17" s="96">
        <f t="shared" ref="AM17:AP17" si="11">($J17*AH17+$J18*AH18+$J19*AH19+$J20*AH20+$J21*AH21+$J22*AH22+$J23*AH23)/(SUM($J17:$J23))</f>
        <v>124.66225165562915</v>
      </c>
      <c r="AN17" s="96">
        <f t="shared" si="11"/>
        <v>7.4784768211920518</v>
      </c>
      <c r="AO17" s="96">
        <f t="shared" si="11"/>
        <v>0.47914569536423846</v>
      </c>
      <c r="AP17" s="96">
        <f t="shared" si="11"/>
        <v>5.9139072847682126</v>
      </c>
    </row>
    <row r="18" spans="1:42" x14ac:dyDescent="0.25">
      <c r="A18" s="6" t="s">
        <v>532</v>
      </c>
      <c r="B18" s="99"/>
      <c r="C18" s="99"/>
      <c r="D18" s="99"/>
      <c r="E18" s="99"/>
      <c r="F18" s="99"/>
      <c r="G18" s="99"/>
      <c r="J18" s="86">
        <v>1</v>
      </c>
      <c r="K18" s="6">
        <v>0.88</v>
      </c>
      <c r="L18" s="6"/>
      <c r="M18" s="27">
        <v>6.08</v>
      </c>
      <c r="N18" s="27">
        <v>147</v>
      </c>
      <c r="O18" s="27">
        <v>1050</v>
      </c>
      <c r="P18" s="6">
        <v>61</v>
      </c>
      <c r="Q18" s="60">
        <v>94.6</v>
      </c>
      <c r="R18" s="30">
        <v>4</v>
      </c>
      <c r="S18" s="6">
        <f t="shared" ref="S18:S23" si="12">AI18*10000</f>
        <v>140000</v>
      </c>
      <c r="T18" s="6"/>
      <c r="U18" s="6"/>
      <c r="V18" s="6">
        <v>33</v>
      </c>
      <c r="W18" s="6">
        <v>442</v>
      </c>
      <c r="X18" s="6">
        <v>10</v>
      </c>
      <c r="Y18" s="27">
        <f t="shared" ref="Y18:Y23" si="13">AJ18*10000</f>
        <v>1860</v>
      </c>
      <c r="Z18" s="27">
        <v>166</v>
      </c>
      <c r="AA18" s="6"/>
      <c r="AB18" s="6"/>
      <c r="AC18" s="27">
        <f t="shared" ref="AC18:AC23" si="14">AK18*10000</f>
        <v>17800</v>
      </c>
      <c r="AD18" s="6">
        <v>0.23</v>
      </c>
      <c r="AE18" s="27">
        <v>29</v>
      </c>
      <c r="AF18" s="31" t="s">
        <v>130</v>
      </c>
      <c r="AG18" s="6">
        <v>6.08</v>
      </c>
      <c r="AH18" s="60">
        <v>147</v>
      </c>
      <c r="AI18" s="57">
        <v>14</v>
      </c>
      <c r="AJ18" s="57">
        <v>0.186</v>
      </c>
      <c r="AK18" s="57">
        <v>1.78</v>
      </c>
      <c r="AL18" s="97"/>
      <c r="AM18" s="97"/>
      <c r="AN18" s="97"/>
      <c r="AO18" s="97"/>
      <c r="AP18" s="97"/>
    </row>
    <row r="19" spans="1:42" x14ac:dyDescent="0.25">
      <c r="A19" s="6" t="s">
        <v>533</v>
      </c>
      <c r="B19" s="99"/>
      <c r="C19" s="99"/>
      <c r="D19" s="99"/>
      <c r="E19" s="99"/>
      <c r="F19" s="99"/>
      <c r="G19" s="99"/>
      <c r="J19" s="86">
        <v>1</v>
      </c>
      <c r="K19" s="6">
        <v>1.1000000000000001</v>
      </c>
      <c r="L19" s="6"/>
      <c r="M19" s="27">
        <v>5.99</v>
      </c>
      <c r="N19" s="27">
        <v>100</v>
      </c>
      <c r="O19" s="6">
        <v>179</v>
      </c>
      <c r="P19" s="6">
        <v>47</v>
      </c>
      <c r="Q19" s="60">
        <v>643</v>
      </c>
      <c r="R19" s="30" t="s">
        <v>177</v>
      </c>
      <c r="S19" s="6">
        <f t="shared" si="12"/>
        <v>32599.999999999996</v>
      </c>
      <c r="T19" s="6"/>
      <c r="U19" s="6"/>
      <c r="V19" s="6">
        <v>350</v>
      </c>
      <c r="W19" s="6">
        <v>339</v>
      </c>
      <c r="X19" s="6">
        <v>10</v>
      </c>
      <c r="Y19" s="27">
        <f t="shared" si="13"/>
        <v>9860</v>
      </c>
      <c r="Z19" s="6">
        <v>76</v>
      </c>
      <c r="AA19" s="6"/>
      <c r="AB19" s="6"/>
      <c r="AC19" s="27">
        <f t="shared" si="14"/>
        <v>126500</v>
      </c>
      <c r="AD19" s="6">
        <v>9.18</v>
      </c>
      <c r="AE19" s="27">
        <v>10.7</v>
      </c>
      <c r="AF19" s="31" t="s">
        <v>130</v>
      </c>
      <c r="AG19" s="6">
        <v>5.99</v>
      </c>
      <c r="AH19" s="60">
        <v>100</v>
      </c>
      <c r="AI19" s="57">
        <v>3.26</v>
      </c>
      <c r="AJ19" s="57">
        <v>0.98599999999999999</v>
      </c>
      <c r="AK19" s="57">
        <v>12.65</v>
      </c>
      <c r="AL19" s="97"/>
      <c r="AM19" s="97"/>
      <c r="AN19" s="97"/>
      <c r="AO19" s="97"/>
      <c r="AP19" s="97"/>
    </row>
    <row r="20" spans="1:42" x14ac:dyDescent="0.25">
      <c r="A20" s="6" t="s">
        <v>534</v>
      </c>
      <c r="B20" s="99"/>
      <c r="C20" s="99"/>
      <c r="D20" s="99"/>
      <c r="E20" s="99"/>
      <c r="F20" s="99"/>
      <c r="G20" s="99"/>
      <c r="J20" s="86">
        <v>1</v>
      </c>
      <c r="K20" s="6">
        <v>1.28</v>
      </c>
      <c r="L20" s="6"/>
      <c r="M20" s="27">
        <v>4.2699999999999996</v>
      </c>
      <c r="N20" s="27">
        <v>131</v>
      </c>
      <c r="O20" s="6">
        <v>439</v>
      </c>
      <c r="P20" s="6">
        <v>74</v>
      </c>
      <c r="Q20" s="60">
        <v>176.5</v>
      </c>
      <c r="R20" s="30">
        <v>7</v>
      </c>
      <c r="S20" s="6">
        <f t="shared" si="12"/>
        <v>87600</v>
      </c>
      <c r="T20" s="6"/>
      <c r="U20" s="6"/>
      <c r="V20" s="6">
        <v>31</v>
      </c>
      <c r="W20" s="6">
        <v>421</v>
      </c>
      <c r="X20" s="6">
        <v>20</v>
      </c>
      <c r="Y20" s="27">
        <f t="shared" si="13"/>
        <v>3630</v>
      </c>
      <c r="Z20" s="6">
        <v>36</v>
      </c>
      <c r="AA20" s="6"/>
      <c r="AB20" s="6"/>
      <c r="AC20" s="27">
        <f t="shared" si="14"/>
        <v>33300</v>
      </c>
      <c r="AD20" s="6">
        <v>0.08</v>
      </c>
      <c r="AE20" s="27">
        <v>27.8</v>
      </c>
      <c r="AF20" s="31" t="s">
        <v>130</v>
      </c>
      <c r="AG20" s="6">
        <v>4.2699999999999996</v>
      </c>
      <c r="AH20" s="60">
        <v>131</v>
      </c>
      <c r="AI20" s="57">
        <v>8.76</v>
      </c>
      <c r="AJ20" s="57">
        <v>0.36299999999999999</v>
      </c>
      <c r="AK20" s="57">
        <v>3.33</v>
      </c>
      <c r="AL20" s="97"/>
      <c r="AM20" s="97"/>
      <c r="AN20" s="97"/>
      <c r="AO20" s="97"/>
      <c r="AP20" s="97"/>
    </row>
    <row r="21" spans="1:42" x14ac:dyDescent="0.25">
      <c r="A21" s="6" t="s">
        <v>535</v>
      </c>
      <c r="B21" s="99"/>
      <c r="C21" s="99"/>
      <c r="D21" s="99"/>
      <c r="E21" s="99"/>
      <c r="F21" s="99"/>
      <c r="G21" s="99"/>
      <c r="J21" s="86">
        <v>1</v>
      </c>
      <c r="K21" s="6">
        <v>1.3</v>
      </c>
      <c r="L21" s="6"/>
      <c r="M21" s="27">
        <v>4.33</v>
      </c>
      <c r="N21" s="27">
        <v>94</v>
      </c>
      <c r="O21" s="6">
        <v>409</v>
      </c>
      <c r="P21" s="6">
        <v>40</v>
      </c>
      <c r="Q21" s="60">
        <v>179</v>
      </c>
      <c r="R21" s="30">
        <v>5</v>
      </c>
      <c r="S21" s="6">
        <f t="shared" si="12"/>
        <v>67300</v>
      </c>
      <c r="T21" s="6"/>
      <c r="U21" s="6"/>
      <c r="V21" s="6">
        <v>201</v>
      </c>
      <c r="W21" s="6">
        <v>391</v>
      </c>
      <c r="X21" s="6">
        <v>10</v>
      </c>
      <c r="Y21" s="27">
        <f t="shared" si="13"/>
        <v>2080</v>
      </c>
      <c r="Z21" s="6">
        <v>27</v>
      </c>
      <c r="AA21" s="6"/>
      <c r="AB21" s="6"/>
      <c r="AC21" s="27">
        <f t="shared" si="14"/>
        <v>32400.000000000004</v>
      </c>
      <c r="AD21" s="6">
        <v>0.7</v>
      </c>
      <c r="AE21" s="27">
        <v>25.1</v>
      </c>
      <c r="AF21" s="31" t="s">
        <v>130</v>
      </c>
      <c r="AG21" s="6">
        <v>4.33</v>
      </c>
      <c r="AH21" s="60">
        <v>94</v>
      </c>
      <c r="AI21" s="57">
        <v>6.73</v>
      </c>
      <c r="AJ21" s="57">
        <v>0.20799999999999999</v>
      </c>
      <c r="AK21" s="57">
        <v>3.24</v>
      </c>
      <c r="AL21" s="97"/>
      <c r="AM21" s="97"/>
      <c r="AN21" s="97"/>
      <c r="AO21" s="97"/>
      <c r="AP21" s="97"/>
    </row>
    <row r="22" spans="1:42" x14ac:dyDescent="0.25">
      <c r="A22" s="6" t="s">
        <v>536</v>
      </c>
      <c r="B22" s="99"/>
      <c r="C22" s="99"/>
      <c r="D22" s="99"/>
      <c r="E22" s="99"/>
      <c r="F22" s="99"/>
      <c r="G22" s="99"/>
      <c r="J22" s="86">
        <v>1</v>
      </c>
      <c r="K22" s="6">
        <v>1.32</v>
      </c>
      <c r="L22" s="6"/>
      <c r="M22" s="27">
        <v>4.03</v>
      </c>
      <c r="N22" s="27">
        <v>96</v>
      </c>
      <c r="O22" s="6">
        <v>498</v>
      </c>
      <c r="P22" s="6">
        <v>47</v>
      </c>
      <c r="Q22" s="60">
        <v>266</v>
      </c>
      <c r="R22" s="30">
        <v>4</v>
      </c>
      <c r="S22" s="6">
        <f t="shared" si="12"/>
        <v>51300</v>
      </c>
      <c r="T22" s="6"/>
      <c r="U22" s="6"/>
      <c r="V22" s="6">
        <v>429</v>
      </c>
      <c r="W22" s="6">
        <v>413</v>
      </c>
      <c r="X22" s="6">
        <v>40</v>
      </c>
      <c r="Y22" s="27">
        <f t="shared" si="13"/>
        <v>1820</v>
      </c>
      <c r="Z22" s="6">
        <v>33</v>
      </c>
      <c r="AA22" s="6"/>
      <c r="AB22" s="6"/>
      <c r="AC22" s="27">
        <f t="shared" si="14"/>
        <v>52900</v>
      </c>
      <c r="AD22" s="6">
        <v>2.46</v>
      </c>
      <c r="AE22" s="27">
        <v>23.1</v>
      </c>
      <c r="AF22" s="31" t="s">
        <v>130</v>
      </c>
      <c r="AG22" s="6">
        <v>4.03</v>
      </c>
      <c r="AH22" s="60">
        <v>96</v>
      </c>
      <c r="AI22" s="57">
        <v>5.13</v>
      </c>
      <c r="AJ22" s="57">
        <v>0.182</v>
      </c>
      <c r="AK22" s="57">
        <v>5.29</v>
      </c>
      <c r="AL22" s="97"/>
      <c r="AM22" s="97"/>
      <c r="AN22" s="97"/>
      <c r="AO22" s="97"/>
      <c r="AP22" s="97"/>
    </row>
    <row r="23" spans="1:42" x14ac:dyDescent="0.25">
      <c r="A23" s="6" t="s">
        <v>537</v>
      </c>
      <c r="B23" s="99"/>
      <c r="C23" s="99"/>
      <c r="D23" s="99"/>
      <c r="E23" s="99"/>
      <c r="F23" s="99"/>
      <c r="G23" s="99"/>
      <c r="J23" s="86">
        <v>1.55</v>
      </c>
      <c r="K23" s="6">
        <v>1.02</v>
      </c>
      <c r="L23" s="6"/>
      <c r="M23" s="27">
        <v>7.14</v>
      </c>
      <c r="N23" s="27">
        <v>144</v>
      </c>
      <c r="O23" s="6">
        <v>301</v>
      </c>
      <c r="P23" s="6">
        <v>76</v>
      </c>
      <c r="Q23" s="60">
        <v>533</v>
      </c>
      <c r="R23" s="30" t="s">
        <v>177</v>
      </c>
      <c r="S23" s="6">
        <f t="shared" si="12"/>
        <v>41500</v>
      </c>
      <c r="T23" s="6"/>
      <c r="U23" s="6"/>
      <c r="V23" s="6">
        <v>211</v>
      </c>
      <c r="W23" s="6">
        <v>515</v>
      </c>
      <c r="X23" s="6">
        <v>30</v>
      </c>
      <c r="Y23" s="27">
        <f t="shared" si="13"/>
        <v>9610</v>
      </c>
      <c r="Z23" s="6">
        <v>41</v>
      </c>
      <c r="AA23" s="6"/>
      <c r="AB23" s="6"/>
      <c r="AC23" s="27">
        <f t="shared" si="14"/>
        <v>109000</v>
      </c>
      <c r="AD23" s="6">
        <v>3.53</v>
      </c>
      <c r="AE23" s="27">
        <v>22.8</v>
      </c>
      <c r="AF23" s="31" t="s">
        <v>130</v>
      </c>
      <c r="AG23" s="6">
        <v>7.14</v>
      </c>
      <c r="AH23" s="60">
        <v>144</v>
      </c>
      <c r="AI23" s="57">
        <v>4.1500000000000004</v>
      </c>
      <c r="AJ23" s="57">
        <v>0.96099999999999997</v>
      </c>
      <c r="AK23" s="57">
        <v>10.9</v>
      </c>
      <c r="AL23" s="98"/>
      <c r="AM23" s="98"/>
      <c r="AN23" s="98"/>
      <c r="AO23" s="98"/>
      <c r="AP23" s="98"/>
    </row>
  </sheetData>
  <mergeCells count="67">
    <mergeCell ref="AQ8:AQ10"/>
    <mergeCell ref="AR8:AR10"/>
    <mergeCell ref="AS8:AS10"/>
    <mergeCell ref="AT8:AT10"/>
    <mergeCell ref="AU8:AU10"/>
    <mergeCell ref="AQ12:AQ15"/>
    <mergeCell ref="AR12:AR15"/>
    <mergeCell ref="AS12:AS15"/>
    <mergeCell ref="AT12:AT15"/>
    <mergeCell ref="AU12:AU15"/>
    <mergeCell ref="B3:B7"/>
    <mergeCell ref="C3:C7"/>
    <mergeCell ref="D3:D7"/>
    <mergeCell ref="AQ1:AU1"/>
    <mergeCell ref="AQ3:AQ7"/>
    <mergeCell ref="AR3:AR7"/>
    <mergeCell ref="AS3:AS7"/>
    <mergeCell ref="AT3:AT7"/>
    <mergeCell ref="AU3:AU7"/>
    <mergeCell ref="E3:E7"/>
    <mergeCell ref="F3:F7"/>
    <mergeCell ref="AL1:AP1"/>
    <mergeCell ref="AO3:AO7"/>
    <mergeCell ref="AP3:AP7"/>
    <mergeCell ref="AL3:AL7"/>
    <mergeCell ref="AM3:AM7"/>
    <mergeCell ref="AO8:AO10"/>
    <mergeCell ref="AP8:AP10"/>
    <mergeCell ref="G12:G15"/>
    <mergeCell ref="B8:B10"/>
    <mergeCell ref="C8:C10"/>
    <mergeCell ref="D8:D10"/>
    <mergeCell ref="E8:E10"/>
    <mergeCell ref="F8:F10"/>
    <mergeCell ref="G8:G10"/>
    <mergeCell ref="B12:B15"/>
    <mergeCell ref="C12:C15"/>
    <mergeCell ref="D12:D15"/>
    <mergeCell ref="E12:E15"/>
    <mergeCell ref="F12:F15"/>
    <mergeCell ref="AN3:AN7"/>
    <mergeCell ref="G3:G7"/>
    <mergeCell ref="AO12:AO15"/>
    <mergeCell ref="AP12:AP15"/>
    <mergeCell ref="J3:J7"/>
    <mergeCell ref="J8:J10"/>
    <mergeCell ref="J12:J15"/>
    <mergeCell ref="L3:L7"/>
    <mergeCell ref="L8:L10"/>
    <mergeCell ref="L12:L15"/>
    <mergeCell ref="AL12:AL15"/>
    <mergeCell ref="AM12:AM15"/>
    <mergeCell ref="AN12:AN15"/>
    <mergeCell ref="AL8:AL10"/>
    <mergeCell ref="AM8:AM10"/>
    <mergeCell ref="AN8:AN10"/>
    <mergeCell ref="B17:B23"/>
    <mergeCell ref="C17:C23"/>
    <mergeCell ref="D17:D23"/>
    <mergeCell ref="AL17:AL23"/>
    <mergeCell ref="AM17:AM23"/>
    <mergeCell ref="AN17:AN23"/>
    <mergeCell ref="AO17:AO23"/>
    <mergeCell ref="AP17:AP23"/>
    <mergeCell ref="E17:E23"/>
    <mergeCell ref="F17:F23"/>
    <mergeCell ref="G17:G23"/>
  </mergeCells>
  <pageMargins left="0.70866141732283472" right="0.70866141732283472" top="0.74803149606299213" bottom="0.74803149606299213" header="0.31496062992125984" footer="0.31496062992125984"/>
  <pageSetup scale="3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GPS Locations</vt:lpstr>
      <vt:lpstr>Stockpile Sample Locations</vt:lpstr>
      <vt:lpstr>Rock Locations</vt:lpstr>
      <vt:lpstr>Rock Descriptions</vt:lpstr>
      <vt:lpstr>Drill Logs</vt:lpstr>
      <vt:lpstr>Core Sampling</vt:lpstr>
      <vt:lpstr>VA21298700</vt:lpstr>
      <vt:lpstr>VA21349017</vt:lpstr>
      <vt:lpstr>VA22344621</vt:lpstr>
      <vt:lpstr>VA23055289</vt:lpstr>
      <vt:lpstr>VA23083257</vt:lpstr>
      <vt:lpstr>VA23264891</vt:lpstr>
      <vt:lpstr>Rock Highlights</vt:lpstr>
      <vt:lpstr>Core Highlights</vt:lpstr>
      <vt:lpstr>'Core Highlights'!Print_Area</vt:lpstr>
      <vt:lpstr>'Drill Logs'!Print_Area</vt:lpstr>
      <vt:lpstr>'GPS Locations'!Print_Area</vt:lpstr>
      <vt:lpstr>'Rock Descriptions'!Print_Area</vt:lpstr>
      <vt:lpstr>'Rock Highlights'!Print_Area</vt:lpstr>
      <vt:lpstr>'Rock Locations'!Print_Area</vt:lpstr>
      <vt:lpstr>VA21298700!Print_Area</vt:lpstr>
      <vt:lpstr>VA21349017!Print_Area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dc:creator>
  <cp:lastModifiedBy>jhoul</cp:lastModifiedBy>
  <dcterms:created xsi:type="dcterms:W3CDTF">2013-06-24T23:40:42Z</dcterms:created>
  <dcterms:modified xsi:type="dcterms:W3CDTF">2023-11-06T17:35:05Z</dcterms:modified>
</cp:coreProperties>
</file>